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miuristruzione-my.sharepoint.com/personal/mi14508_istruzione_it/Documents/ARCHIVIO_RAGIONERIA/AMMINISTRAZIONE_TRASPARENTE/SEZIONE_SOVVENZIONI/ATTI CONCESSIONE 2023/da pubblicare/"/>
    </mc:Choice>
  </mc:AlternateContent>
  <xr:revisionPtr revIDLastSave="814" documentId="8_{26AC841E-25FD-4315-88D8-BBA8CB746581}" xr6:coauthVersionLast="47" xr6:coauthVersionMax="47" xr10:uidLastSave="{360354F1-BEA2-46DE-B34E-F6807C28FBA8}"/>
  <bookViews>
    <workbookView xWindow="-120" yWindow="-120" windowWidth="20730" windowHeight="11160" tabRatio="601" xr2:uid="{00000000-000D-0000-FFFF-FFFF00000000}"/>
  </bookViews>
  <sheets>
    <sheet name="Ripartizione_infanzia_Saldo" sheetId="43" r:id="rId1"/>
    <sheet name="Ripartizione_infanzia" sheetId="33" state="hidden" r:id="rId2"/>
    <sheet name="Pagamento_NO_TV1A021007" sheetId="42" state="hidden" r:id="rId3"/>
    <sheet name="Pagamento_TV1A021007" sheetId="40" state="hidden" r:id="rId4"/>
    <sheet name="controllo_sezioni" sheetId="37" state="hidden" r:id="rId5"/>
    <sheet name="EQUITALIA" sheetId="38" state="hidden" r:id="rId6"/>
  </sheets>
  <definedNames>
    <definedName name="_xlnm._FilterDatabase" localSheetId="5" hidden="1">EQUITALIA!$A$10:$AD$248</definedName>
    <definedName name="_xlnm._FilterDatabase" localSheetId="2" hidden="1">Pagamento_NO_TV1A021007!$A$10:$AD$248</definedName>
    <definedName name="_xlnm._FilterDatabase" localSheetId="3" hidden="1">Pagamento_TV1A021007!$A$10:$AD$248</definedName>
    <definedName name="_xlnm._FilterDatabase" localSheetId="1" hidden="1">Ripartizione_infanzia!$A$10:$AD$248</definedName>
    <definedName name="_xlnm._FilterDatabase" localSheetId="0" hidden="1">Ripartizione_infanzia_Saldo!$A$4:$D$6</definedName>
    <definedName name="_xlnm.Print_Titles" localSheetId="5">EQUITALIA!$10:$11</definedName>
    <definedName name="_xlnm.Print_Titles" localSheetId="2">Pagamento_NO_TV1A021007!$10:$11</definedName>
    <definedName name="_xlnm.Print_Titles" localSheetId="3">Pagamento_TV1A021007!$10:$11</definedName>
    <definedName name="_xlnm.Print_Titles" localSheetId="1">Ripartizione_infanzia!$10:$11</definedName>
    <definedName name="_xlnm.Print_Titles" localSheetId="0">Ripartizione_infanzia_Saldo!#REF!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43" i="42" l="1"/>
  <c r="N243" i="42"/>
  <c r="J243" i="42"/>
  <c r="H243" i="42"/>
  <c r="W242" i="42"/>
  <c r="S242" i="42"/>
  <c r="K242" i="42"/>
  <c r="L242" i="42" s="1"/>
  <c r="W241" i="42"/>
  <c r="V241" i="42"/>
  <c r="K240" i="42"/>
  <c r="L240" i="42" s="1"/>
  <c r="O240" i="42" s="1"/>
  <c r="Q240" i="42" s="1"/>
  <c r="K239" i="42"/>
  <c r="L239" i="42" s="1"/>
  <c r="O239" i="42" s="1"/>
  <c r="Q239" i="42" s="1"/>
  <c r="K238" i="42"/>
  <c r="L238" i="42" s="1"/>
  <c r="O238" i="42" s="1"/>
  <c r="Q238" i="42" s="1"/>
  <c r="W237" i="42"/>
  <c r="K237" i="42"/>
  <c r="L237" i="42" s="1"/>
  <c r="O237" i="42" s="1"/>
  <c r="Q237" i="42" s="1"/>
  <c r="W236" i="42"/>
  <c r="K236" i="42"/>
  <c r="L236" i="42" s="1"/>
  <c r="O236" i="42" s="1"/>
  <c r="Q236" i="42" s="1"/>
  <c r="W235" i="42"/>
  <c r="K235" i="42"/>
  <c r="L235" i="42" s="1"/>
  <c r="O235" i="42" s="1"/>
  <c r="Q235" i="42" s="1"/>
  <c r="W234" i="42"/>
  <c r="K234" i="42"/>
  <c r="L234" i="42" s="1"/>
  <c r="O234" i="42" s="1"/>
  <c r="Q234" i="42" s="1"/>
  <c r="W233" i="42"/>
  <c r="K233" i="42"/>
  <c r="L233" i="42" s="1"/>
  <c r="O233" i="42" s="1"/>
  <c r="Q233" i="42" s="1"/>
  <c r="W232" i="42"/>
  <c r="K232" i="42"/>
  <c r="L232" i="42" s="1"/>
  <c r="O232" i="42" s="1"/>
  <c r="Q232" i="42" s="1"/>
  <c r="W231" i="42"/>
  <c r="K231" i="42"/>
  <c r="L231" i="42" s="1"/>
  <c r="O231" i="42" s="1"/>
  <c r="Q231" i="42" s="1"/>
  <c r="W230" i="42"/>
  <c r="K230" i="42"/>
  <c r="L230" i="42" s="1"/>
  <c r="O230" i="42" s="1"/>
  <c r="Q230" i="42" s="1"/>
  <c r="W229" i="42"/>
  <c r="K229" i="42"/>
  <c r="L229" i="42" s="1"/>
  <c r="O229" i="42" s="1"/>
  <c r="Q229" i="42" s="1"/>
  <c r="W228" i="42"/>
  <c r="K228" i="42"/>
  <c r="L228" i="42" s="1"/>
  <c r="O228" i="42" s="1"/>
  <c r="Q228" i="42" s="1"/>
  <c r="W227" i="42"/>
  <c r="K227" i="42"/>
  <c r="L227" i="42" s="1"/>
  <c r="O227" i="42" s="1"/>
  <c r="Q227" i="42" s="1"/>
  <c r="W226" i="42"/>
  <c r="V226" i="42"/>
  <c r="S225" i="42"/>
  <c r="K225" i="42"/>
  <c r="L225" i="42" s="1"/>
  <c r="K224" i="42"/>
  <c r="L224" i="42" s="1"/>
  <c r="O224" i="42" s="1"/>
  <c r="Q224" i="42" s="1"/>
  <c r="W223" i="42"/>
  <c r="K223" i="42"/>
  <c r="L223" i="42" s="1"/>
  <c r="O223" i="42" s="1"/>
  <c r="Q223" i="42" s="1"/>
  <c r="W222" i="42"/>
  <c r="K222" i="42"/>
  <c r="L222" i="42" s="1"/>
  <c r="O222" i="42" s="1"/>
  <c r="Q222" i="42" s="1"/>
  <c r="W221" i="42"/>
  <c r="K221" i="42"/>
  <c r="L221" i="42" s="1"/>
  <c r="O221" i="42" s="1"/>
  <c r="Q221" i="42" s="1"/>
  <c r="W220" i="42"/>
  <c r="K220" i="42"/>
  <c r="L220" i="42" s="1"/>
  <c r="O220" i="42" s="1"/>
  <c r="Q220" i="42" s="1"/>
  <c r="W219" i="42"/>
  <c r="K219" i="42"/>
  <c r="L219" i="42" s="1"/>
  <c r="O219" i="42" s="1"/>
  <c r="Q219" i="42" s="1"/>
  <c r="W218" i="42"/>
  <c r="K218" i="42"/>
  <c r="L218" i="42" s="1"/>
  <c r="O218" i="42" s="1"/>
  <c r="Q218" i="42" s="1"/>
  <c r="W217" i="42"/>
  <c r="K217" i="42"/>
  <c r="L217" i="42" s="1"/>
  <c r="O217" i="42" s="1"/>
  <c r="Q217" i="42" s="1"/>
  <c r="W216" i="42"/>
  <c r="K216" i="42"/>
  <c r="L216" i="42" s="1"/>
  <c r="O216" i="42" s="1"/>
  <c r="Q216" i="42" s="1"/>
  <c r="W215" i="42"/>
  <c r="K215" i="42"/>
  <c r="L215" i="42" s="1"/>
  <c r="O215" i="42" s="1"/>
  <c r="Q215" i="42" s="1"/>
  <c r="W214" i="42"/>
  <c r="K214" i="42"/>
  <c r="L214" i="42" s="1"/>
  <c r="O214" i="42" s="1"/>
  <c r="Q214" i="42" s="1"/>
  <c r="W213" i="42"/>
  <c r="K213" i="42"/>
  <c r="L213" i="42" s="1"/>
  <c r="O213" i="42" s="1"/>
  <c r="Q213" i="42" s="1"/>
  <c r="W212" i="42"/>
  <c r="V212" i="42"/>
  <c r="K211" i="42"/>
  <c r="L211" i="42" s="1"/>
  <c r="O211" i="42" s="1"/>
  <c r="Q211" i="42" s="1"/>
  <c r="K210" i="42"/>
  <c r="L210" i="42" s="1"/>
  <c r="O210" i="42" s="1"/>
  <c r="Q210" i="42" s="1"/>
  <c r="W209" i="42"/>
  <c r="K209" i="42"/>
  <c r="L209" i="42" s="1"/>
  <c r="O209" i="42" s="1"/>
  <c r="Q209" i="42" s="1"/>
  <c r="W208" i="42"/>
  <c r="V208" i="42"/>
  <c r="K207" i="42"/>
  <c r="L207" i="42" s="1"/>
  <c r="O207" i="42" s="1"/>
  <c r="Q207" i="42" s="1"/>
  <c r="K206" i="42"/>
  <c r="L206" i="42" s="1"/>
  <c r="O206" i="42" s="1"/>
  <c r="Q206" i="42" s="1"/>
  <c r="K205" i="42"/>
  <c r="L205" i="42" s="1"/>
  <c r="O205" i="42" s="1"/>
  <c r="Q205" i="42" s="1"/>
  <c r="W204" i="42"/>
  <c r="K204" i="42"/>
  <c r="L204" i="42" s="1"/>
  <c r="O204" i="42" s="1"/>
  <c r="Q204" i="42" s="1"/>
  <c r="W203" i="42"/>
  <c r="K203" i="42"/>
  <c r="L203" i="42" s="1"/>
  <c r="O203" i="42" s="1"/>
  <c r="Q203" i="42" s="1"/>
  <c r="W202" i="42"/>
  <c r="K202" i="42"/>
  <c r="L202" i="42" s="1"/>
  <c r="O202" i="42" s="1"/>
  <c r="Q202" i="42" s="1"/>
  <c r="W201" i="42"/>
  <c r="K201" i="42"/>
  <c r="L201" i="42" s="1"/>
  <c r="O201" i="42" s="1"/>
  <c r="Q201" i="42" s="1"/>
  <c r="W200" i="42"/>
  <c r="K200" i="42"/>
  <c r="L200" i="42" s="1"/>
  <c r="O200" i="42" s="1"/>
  <c r="Q200" i="42" s="1"/>
  <c r="W199" i="42"/>
  <c r="K199" i="42"/>
  <c r="L199" i="42" s="1"/>
  <c r="O199" i="42" s="1"/>
  <c r="Q199" i="42" s="1"/>
  <c r="W198" i="42"/>
  <c r="K198" i="42"/>
  <c r="L198" i="42" s="1"/>
  <c r="O198" i="42" s="1"/>
  <c r="Q198" i="42" s="1"/>
  <c r="W197" i="42"/>
  <c r="K197" i="42"/>
  <c r="L197" i="42" s="1"/>
  <c r="O197" i="42" s="1"/>
  <c r="Q197" i="42" s="1"/>
  <c r="W196" i="42"/>
  <c r="K196" i="42"/>
  <c r="L196" i="42" s="1"/>
  <c r="O196" i="42" s="1"/>
  <c r="Q196" i="42" s="1"/>
  <c r="W195" i="42"/>
  <c r="K194" i="42"/>
  <c r="L194" i="42" s="1"/>
  <c r="O194" i="42" s="1"/>
  <c r="Q194" i="42" s="1"/>
  <c r="K193" i="42"/>
  <c r="L193" i="42" s="1"/>
  <c r="O193" i="42" s="1"/>
  <c r="Q193" i="42" s="1"/>
  <c r="W192" i="42"/>
  <c r="K192" i="42"/>
  <c r="L192" i="42" s="1"/>
  <c r="O192" i="42" s="1"/>
  <c r="Q192" i="42" s="1"/>
  <c r="W191" i="42"/>
  <c r="K191" i="42"/>
  <c r="L191" i="42" s="1"/>
  <c r="O191" i="42" s="1"/>
  <c r="Q191" i="42" s="1"/>
  <c r="W190" i="42"/>
  <c r="K190" i="42"/>
  <c r="L190" i="42" s="1"/>
  <c r="O190" i="42" s="1"/>
  <c r="Q190" i="42" s="1"/>
  <c r="W189" i="42"/>
  <c r="K189" i="42"/>
  <c r="L189" i="42" s="1"/>
  <c r="O189" i="42" s="1"/>
  <c r="Q189" i="42" s="1"/>
  <c r="W188" i="42"/>
  <c r="K188" i="42"/>
  <c r="L188" i="42" s="1"/>
  <c r="O188" i="42" s="1"/>
  <c r="Q188" i="42" s="1"/>
  <c r="W187" i="42"/>
  <c r="K187" i="42"/>
  <c r="L187" i="42" s="1"/>
  <c r="O187" i="42" s="1"/>
  <c r="Q187" i="42" s="1"/>
  <c r="W186" i="42"/>
  <c r="K186" i="42"/>
  <c r="L186" i="42" s="1"/>
  <c r="O186" i="42" s="1"/>
  <c r="Q186" i="42" s="1"/>
  <c r="W185" i="42"/>
  <c r="K185" i="42"/>
  <c r="L185" i="42" s="1"/>
  <c r="O185" i="42" s="1"/>
  <c r="Q185" i="42" s="1"/>
  <c r="W184" i="42"/>
  <c r="K184" i="42"/>
  <c r="L184" i="42" s="1"/>
  <c r="O184" i="42" s="1"/>
  <c r="Q184" i="42" s="1"/>
  <c r="W183" i="42"/>
  <c r="K183" i="42"/>
  <c r="L183" i="42" s="1"/>
  <c r="O183" i="42" s="1"/>
  <c r="Q183" i="42" s="1"/>
  <c r="W182" i="42"/>
  <c r="K182" i="42"/>
  <c r="L182" i="42" s="1"/>
  <c r="O182" i="42" s="1"/>
  <c r="Q182" i="42" s="1"/>
  <c r="W181" i="42"/>
  <c r="K181" i="42"/>
  <c r="L181" i="42" s="1"/>
  <c r="O181" i="42" s="1"/>
  <c r="Q181" i="42" s="1"/>
  <c r="W180" i="42"/>
  <c r="K180" i="42"/>
  <c r="L180" i="42" s="1"/>
  <c r="O180" i="42" s="1"/>
  <c r="Q180" i="42" s="1"/>
  <c r="W179" i="42"/>
  <c r="K179" i="42"/>
  <c r="L179" i="42" s="1"/>
  <c r="O179" i="42" s="1"/>
  <c r="Q179" i="42" s="1"/>
  <c r="W178" i="42"/>
  <c r="K178" i="42"/>
  <c r="L178" i="42" s="1"/>
  <c r="O178" i="42" s="1"/>
  <c r="Q178" i="42" s="1"/>
  <c r="W177" i="42"/>
  <c r="K176" i="42"/>
  <c r="L176" i="42" s="1"/>
  <c r="O176" i="42" s="1"/>
  <c r="Q176" i="42" s="1"/>
  <c r="K175" i="42"/>
  <c r="L175" i="42" s="1"/>
  <c r="O175" i="42" s="1"/>
  <c r="Q175" i="42" s="1"/>
  <c r="W174" i="42"/>
  <c r="K174" i="42"/>
  <c r="L174" i="42" s="1"/>
  <c r="O174" i="42" s="1"/>
  <c r="Q174" i="42" s="1"/>
  <c r="W173" i="42"/>
  <c r="K173" i="42"/>
  <c r="L173" i="42" s="1"/>
  <c r="O173" i="42" s="1"/>
  <c r="Q173" i="42" s="1"/>
  <c r="W172" i="42"/>
  <c r="K172" i="42"/>
  <c r="L172" i="42" s="1"/>
  <c r="O172" i="42" s="1"/>
  <c r="Q172" i="42" s="1"/>
  <c r="W171" i="42"/>
  <c r="K171" i="42"/>
  <c r="L171" i="42" s="1"/>
  <c r="O171" i="42" s="1"/>
  <c r="Q171" i="42" s="1"/>
  <c r="W170" i="42"/>
  <c r="K170" i="42"/>
  <c r="L170" i="42" s="1"/>
  <c r="O170" i="42" s="1"/>
  <c r="Q170" i="42" s="1"/>
  <c r="W169" i="42"/>
  <c r="K169" i="42"/>
  <c r="L169" i="42" s="1"/>
  <c r="O169" i="42" s="1"/>
  <c r="Q169" i="42" s="1"/>
  <c r="W168" i="42"/>
  <c r="K168" i="42"/>
  <c r="L168" i="42" s="1"/>
  <c r="O168" i="42" s="1"/>
  <c r="Q168" i="42" s="1"/>
  <c r="W167" i="42"/>
  <c r="K167" i="42"/>
  <c r="L167" i="42" s="1"/>
  <c r="O167" i="42" s="1"/>
  <c r="Q167" i="42" s="1"/>
  <c r="W166" i="42"/>
  <c r="K166" i="42"/>
  <c r="L166" i="42" s="1"/>
  <c r="O166" i="42" s="1"/>
  <c r="Q166" i="42" s="1"/>
  <c r="W165" i="42"/>
  <c r="K165" i="42"/>
  <c r="L165" i="42" s="1"/>
  <c r="O165" i="42" s="1"/>
  <c r="Q165" i="42" s="1"/>
  <c r="W164" i="42"/>
  <c r="K164" i="42"/>
  <c r="L164" i="42" s="1"/>
  <c r="O164" i="42" s="1"/>
  <c r="Q164" i="42" s="1"/>
  <c r="W163" i="42"/>
  <c r="K163" i="42"/>
  <c r="L163" i="42" s="1"/>
  <c r="O163" i="42" s="1"/>
  <c r="Q163" i="42" s="1"/>
  <c r="W162" i="42"/>
  <c r="K162" i="42"/>
  <c r="L162" i="42" s="1"/>
  <c r="O162" i="42" s="1"/>
  <c r="Q162" i="42" s="1"/>
  <c r="W161" i="42"/>
  <c r="K161" i="42"/>
  <c r="L161" i="42" s="1"/>
  <c r="O161" i="42" s="1"/>
  <c r="Q161" i="42" s="1"/>
  <c r="W160" i="42"/>
  <c r="K160" i="42"/>
  <c r="L160" i="42" s="1"/>
  <c r="O160" i="42" s="1"/>
  <c r="Q160" i="42" s="1"/>
  <c r="W159" i="42"/>
  <c r="K159" i="42"/>
  <c r="L159" i="42" s="1"/>
  <c r="O159" i="42" s="1"/>
  <c r="Q159" i="42" s="1"/>
  <c r="W158" i="42"/>
  <c r="K158" i="42"/>
  <c r="L158" i="42" s="1"/>
  <c r="O158" i="42" s="1"/>
  <c r="Q158" i="42" s="1"/>
  <c r="W157" i="42"/>
  <c r="K157" i="42"/>
  <c r="L157" i="42" s="1"/>
  <c r="O157" i="42" s="1"/>
  <c r="Q157" i="42" s="1"/>
  <c r="W156" i="42"/>
  <c r="K156" i="42"/>
  <c r="L156" i="42" s="1"/>
  <c r="O156" i="42" s="1"/>
  <c r="Q156" i="42" s="1"/>
  <c r="W155" i="42"/>
  <c r="V155" i="42"/>
  <c r="K155" i="42"/>
  <c r="L155" i="42" s="1"/>
  <c r="O155" i="42" s="1"/>
  <c r="Q155" i="42" s="1"/>
  <c r="W154" i="42"/>
  <c r="K154" i="42"/>
  <c r="L154" i="42" s="1"/>
  <c r="O154" i="42" s="1"/>
  <c r="Q154" i="42" s="1"/>
  <c r="W153" i="42"/>
  <c r="K153" i="42"/>
  <c r="L153" i="42" s="1"/>
  <c r="O153" i="42" s="1"/>
  <c r="Q153" i="42" s="1"/>
  <c r="W152" i="42"/>
  <c r="K152" i="42"/>
  <c r="L152" i="42" s="1"/>
  <c r="O152" i="42" s="1"/>
  <c r="Q152" i="42" s="1"/>
  <c r="W151" i="42"/>
  <c r="K151" i="42"/>
  <c r="L151" i="42" s="1"/>
  <c r="O151" i="42" s="1"/>
  <c r="Q151" i="42" s="1"/>
  <c r="W150" i="42"/>
  <c r="K150" i="42"/>
  <c r="L150" i="42" s="1"/>
  <c r="O150" i="42" s="1"/>
  <c r="Q150" i="42" s="1"/>
  <c r="W149" i="42"/>
  <c r="K149" i="42"/>
  <c r="L149" i="42" s="1"/>
  <c r="O149" i="42" s="1"/>
  <c r="Q149" i="42" s="1"/>
  <c r="W148" i="42"/>
  <c r="K148" i="42"/>
  <c r="L148" i="42" s="1"/>
  <c r="O148" i="42" s="1"/>
  <c r="Q148" i="42" s="1"/>
  <c r="W147" i="42"/>
  <c r="K147" i="42"/>
  <c r="L147" i="42" s="1"/>
  <c r="O147" i="42" s="1"/>
  <c r="Q147" i="42" s="1"/>
  <c r="W146" i="42"/>
  <c r="K146" i="42"/>
  <c r="L146" i="42" s="1"/>
  <c r="O146" i="42" s="1"/>
  <c r="Q146" i="42" s="1"/>
  <c r="W145" i="42"/>
  <c r="K145" i="42"/>
  <c r="L145" i="42" s="1"/>
  <c r="O145" i="42" s="1"/>
  <c r="Q145" i="42" s="1"/>
  <c r="W144" i="42"/>
  <c r="K144" i="42"/>
  <c r="L144" i="42" s="1"/>
  <c r="O144" i="42" s="1"/>
  <c r="Q144" i="42" s="1"/>
  <c r="W143" i="42"/>
  <c r="K143" i="42"/>
  <c r="L143" i="42" s="1"/>
  <c r="O143" i="42" s="1"/>
  <c r="Q143" i="42" s="1"/>
  <c r="W142" i="42"/>
  <c r="K142" i="42"/>
  <c r="L142" i="42" s="1"/>
  <c r="O142" i="42" s="1"/>
  <c r="Q142" i="42" s="1"/>
  <c r="W141" i="42"/>
  <c r="K141" i="42"/>
  <c r="L141" i="42" s="1"/>
  <c r="O141" i="42" s="1"/>
  <c r="Q141" i="42" s="1"/>
  <c r="W140" i="42"/>
  <c r="K140" i="42"/>
  <c r="L140" i="42" s="1"/>
  <c r="O140" i="42" s="1"/>
  <c r="Q140" i="42" s="1"/>
  <c r="W139" i="42"/>
  <c r="K139" i="42"/>
  <c r="L139" i="42" s="1"/>
  <c r="O139" i="42" s="1"/>
  <c r="Q139" i="42" s="1"/>
  <c r="W138" i="42"/>
  <c r="K138" i="42"/>
  <c r="L138" i="42" s="1"/>
  <c r="O138" i="42" s="1"/>
  <c r="Q138" i="42" s="1"/>
  <c r="W137" i="42"/>
  <c r="K137" i="42"/>
  <c r="L137" i="42" s="1"/>
  <c r="O137" i="42" s="1"/>
  <c r="Q137" i="42" s="1"/>
  <c r="W136" i="42"/>
  <c r="K136" i="42"/>
  <c r="L136" i="42" s="1"/>
  <c r="O136" i="42" s="1"/>
  <c r="Q136" i="42" s="1"/>
  <c r="W135" i="42"/>
  <c r="K135" i="42"/>
  <c r="L135" i="42" s="1"/>
  <c r="O135" i="42" s="1"/>
  <c r="Q135" i="42" s="1"/>
  <c r="W134" i="42"/>
  <c r="K134" i="42"/>
  <c r="L134" i="42" s="1"/>
  <c r="O134" i="42" s="1"/>
  <c r="Q134" i="42" s="1"/>
  <c r="W133" i="42"/>
  <c r="K133" i="42"/>
  <c r="L133" i="42" s="1"/>
  <c r="O133" i="42" s="1"/>
  <c r="Q133" i="42" s="1"/>
  <c r="W132" i="42"/>
  <c r="K132" i="42"/>
  <c r="L132" i="42" s="1"/>
  <c r="O132" i="42" s="1"/>
  <c r="Q132" i="42" s="1"/>
  <c r="W131" i="42"/>
  <c r="K131" i="42"/>
  <c r="L131" i="42" s="1"/>
  <c r="O131" i="42" s="1"/>
  <c r="Q131" i="42" s="1"/>
  <c r="W130" i="42"/>
  <c r="K130" i="42"/>
  <c r="L130" i="42" s="1"/>
  <c r="O130" i="42" s="1"/>
  <c r="Q130" i="42" s="1"/>
  <c r="W129" i="42"/>
  <c r="L129" i="42"/>
  <c r="O129" i="42" s="1"/>
  <c r="Q129" i="42" s="1"/>
  <c r="K129" i="42"/>
  <c r="W128" i="42"/>
  <c r="K128" i="42"/>
  <c r="L128" i="42" s="1"/>
  <c r="O128" i="42" s="1"/>
  <c r="Q128" i="42" s="1"/>
  <c r="W127" i="42"/>
  <c r="K127" i="42"/>
  <c r="L127" i="42" s="1"/>
  <c r="O127" i="42" s="1"/>
  <c r="Q127" i="42" s="1"/>
  <c r="W126" i="42"/>
  <c r="K126" i="42"/>
  <c r="L126" i="42" s="1"/>
  <c r="O126" i="42" s="1"/>
  <c r="Q126" i="42" s="1"/>
  <c r="W125" i="42"/>
  <c r="K125" i="42"/>
  <c r="L125" i="42" s="1"/>
  <c r="O125" i="42" s="1"/>
  <c r="Q125" i="42" s="1"/>
  <c r="W124" i="42"/>
  <c r="K124" i="42"/>
  <c r="L124" i="42" s="1"/>
  <c r="O124" i="42" s="1"/>
  <c r="Q124" i="42" s="1"/>
  <c r="W123" i="42"/>
  <c r="K122" i="42"/>
  <c r="L122" i="42" s="1"/>
  <c r="O122" i="42" s="1"/>
  <c r="Q122" i="42" s="1"/>
  <c r="L121" i="42"/>
  <c r="O121" i="42" s="1"/>
  <c r="Q121" i="42" s="1"/>
  <c r="K121" i="42"/>
  <c r="W120" i="42"/>
  <c r="M120" i="42"/>
  <c r="M243" i="42" s="1"/>
  <c r="K120" i="42"/>
  <c r="L120" i="42" s="1"/>
  <c r="O120" i="42" s="1"/>
  <c r="Q120" i="42" s="1"/>
  <c r="W119" i="42"/>
  <c r="K119" i="42"/>
  <c r="L119" i="42" s="1"/>
  <c r="O119" i="42" s="1"/>
  <c r="Q119" i="42" s="1"/>
  <c r="W118" i="42"/>
  <c r="K118" i="42"/>
  <c r="L118" i="42" s="1"/>
  <c r="O118" i="42" s="1"/>
  <c r="Q118" i="42" s="1"/>
  <c r="W117" i="42"/>
  <c r="K117" i="42"/>
  <c r="L117" i="42" s="1"/>
  <c r="O117" i="42" s="1"/>
  <c r="Q117" i="42" s="1"/>
  <c r="W116" i="42"/>
  <c r="K116" i="42"/>
  <c r="L116" i="42" s="1"/>
  <c r="O116" i="42" s="1"/>
  <c r="Q116" i="42" s="1"/>
  <c r="W115" i="42"/>
  <c r="K115" i="42"/>
  <c r="L115" i="42" s="1"/>
  <c r="O115" i="42" s="1"/>
  <c r="Q115" i="42" s="1"/>
  <c r="W114" i="42"/>
  <c r="K114" i="42"/>
  <c r="L114" i="42" s="1"/>
  <c r="O114" i="42" s="1"/>
  <c r="Q114" i="42" s="1"/>
  <c r="W113" i="42"/>
  <c r="K113" i="42"/>
  <c r="L113" i="42" s="1"/>
  <c r="O113" i="42" s="1"/>
  <c r="Q113" i="42" s="1"/>
  <c r="W112" i="42"/>
  <c r="K112" i="42"/>
  <c r="L112" i="42" s="1"/>
  <c r="O112" i="42" s="1"/>
  <c r="Q112" i="42" s="1"/>
  <c r="W111" i="42"/>
  <c r="K111" i="42"/>
  <c r="L111" i="42" s="1"/>
  <c r="O111" i="42" s="1"/>
  <c r="Q111" i="42" s="1"/>
  <c r="W110" i="42"/>
  <c r="K110" i="42"/>
  <c r="L110" i="42" s="1"/>
  <c r="O110" i="42" s="1"/>
  <c r="Q110" i="42" s="1"/>
  <c r="W109" i="42"/>
  <c r="K109" i="42"/>
  <c r="L109" i="42" s="1"/>
  <c r="O109" i="42" s="1"/>
  <c r="Q109" i="42" s="1"/>
  <c r="W108" i="42"/>
  <c r="K108" i="42"/>
  <c r="L108" i="42" s="1"/>
  <c r="O108" i="42" s="1"/>
  <c r="Q108" i="42" s="1"/>
  <c r="W107" i="42"/>
  <c r="K107" i="42"/>
  <c r="L107" i="42" s="1"/>
  <c r="O107" i="42" s="1"/>
  <c r="Q107" i="42" s="1"/>
  <c r="W106" i="42"/>
  <c r="K106" i="42"/>
  <c r="L106" i="42" s="1"/>
  <c r="O106" i="42" s="1"/>
  <c r="Q106" i="42" s="1"/>
  <c r="W105" i="42"/>
  <c r="L105" i="42"/>
  <c r="O105" i="42" s="1"/>
  <c r="Q105" i="42" s="1"/>
  <c r="K105" i="42"/>
  <c r="W104" i="42"/>
  <c r="K104" i="42"/>
  <c r="L104" i="42" s="1"/>
  <c r="O104" i="42" s="1"/>
  <c r="Q104" i="42" s="1"/>
  <c r="W103" i="42"/>
  <c r="S103" i="42"/>
  <c r="K103" i="42"/>
  <c r="L103" i="42" s="1"/>
  <c r="L246" i="42" s="1"/>
  <c r="W102" i="42"/>
  <c r="K102" i="42"/>
  <c r="L102" i="42" s="1"/>
  <c r="O102" i="42" s="1"/>
  <c r="Q102" i="42" s="1"/>
  <c r="W101" i="42"/>
  <c r="L101" i="42"/>
  <c r="O101" i="42" s="1"/>
  <c r="Q101" i="42" s="1"/>
  <c r="W100" i="42"/>
  <c r="K100" i="42"/>
  <c r="L100" i="42" s="1"/>
  <c r="O100" i="42" s="1"/>
  <c r="Q100" i="42" s="1"/>
  <c r="W99" i="42"/>
  <c r="K99" i="42"/>
  <c r="L99" i="42" s="1"/>
  <c r="O99" i="42" s="1"/>
  <c r="Q99" i="42" s="1"/>
  <c r="W98" i="42"/>
  <c r="K98" i="42"/>
  <c r="L98" i="42" s="1"/>
  <c r="O98" i="42" s="1"/>
  <c r="Q98" i="42" s="1"/>
  <c r="W97" i="42"/>
  <c r="V97" i="42"/>
  <c r="K97" i="42"/>
  <c r="L97" i="42" s="1"/>
  <c r="O97" i="42" s="1"/>
  <c r="Q97" i="42" s="1"/>
  <c r="W96" i="42"/>
  <c r="K96" i="42"/>
  <c r="L96" i="42" s="1"/>
  <c r="O96" i="42" s="1"/>
  <c r="Q96" i="42" s="1"/>
  <c r="W95" i="42"/>
  <c r="K95" i="42"/>
  <c r="L95" i="42" s="1"/>
  <c r="O95" i="42" s="1"/>
  <c r="Q95" i="42" s="1"/>
  <c r="W94" i="42"/>
  <c r="V94" i="42"/>
  <c r="O94" i="42"/>
  <c r="Q94" i="42" s="1"/>
  <c r="K94" i="42"/>
  <c r="L94" i="42" s="1"/>
  <c r="W93" i="42"/>
  <c r="K93" i="42"/>
  <c r="L93" i="42" s="1"/>
  <c r="O93" i="42" s="1"/>
  <c r="Q93" i="42" s="1"/>
  <c r="W92" i="42"/>
  <c r="K92" i="42"/>
  <c r="L92" i="42" s="1"/>
  <c r="O92" i="42" s="1"/>
  <c r="Q92" i="42" s="1"/>
  <c r="W91" i="42"/>
  <c r="K91" i="42"/>
  <c r="L91" i="42" s="1"/>
  <c r="O91" i="42" s="1"/>
  <c r="Q91" i="42" s="1"/>
  <c r="W90" i="42"/>
  <c r="K90" i="42"/>
  <c r="L90" i="42" s="1"/>
  <c r="O90" i="42" s="1"/>
  <c r="Q90" i="42" s="1"/>
  <c r="W89" i="42"/>
  <c r="K89" i="42"/>
  <c r="L89" i="42" s="1"/>
  <c r="O89" i="42" s="1"/>
  <c r="Q89" i="42" s="1"/>
  <c r="W88" i="42"/>
  <c r="K88" i="42"/>
  <c r="L88" i="42" s="1"/>
  <c r="O88" i="42" s="1"/>
  <c r="Q88" i="42" s="1"/>
  <c r="W87" i="42"/>
  <c r="K86" i="42"/>
  <c r="L86" i="42" s="1"/>
  <c r="O86" i="42" s="1"/>
  <c r="Q86" i="42" s="1"/>
  <c r="K85" i="42"/>
  <c r="L85" i="42" s="1"/>
  <c r="O85" i="42" s="1"/>
  <c r="Q85" i="42" s="1"/>
  <c r="W84" i="42"/>
  <c r="K84" i="42"/>
  <c r="L84" i="42" s="1"/>
  <c r="O84" i="42" s="1"/>
  <c r="Q84" i="42" s="1"/>
  <c r="W83" i="42"/>
  <c r="K83" i="42"/>
  <c r="L83" i="42" s="1"/>
  <c r="O83" i="42" s="1"/>
  <c r="Q83" i="42" s="1"/>
  <c r="W82" i="42"/>
  <c r="K82" i="42"/>
  <c r="L82" i="42" s="1"/>
  <c r="O82" i="42" s="1"/>
  <c r="Q82" i="42" s="1"/>
  <c r="W81" i="42"/>
  <c r="K81" i="42"/>
  <c r="L81" i="42" s="1"/>
  <c r="O81" i="42" s="1"/>
  <c r="Q81" i="42" s="1"/>
  <c r="W80" i="42"/>
  <c r="K80" i="42"/>
  <c r="L80" i="42" s="1"/>
  <c r="O80" i="42" s="1"/>
  <c r="Q80" i="42" s="1"/>
  <c r="W79" i="42"/>
  <c r="K79" i="42"/>
  <c r="L79" i="42" s="1"/>
  <c r="O79" i="42" s="1"/>
  <c r="Q79" i="42" s="1"/>
  <c r="W78" i="42"/>
  <c r="K78" i="42"/>
  <c r="L78" i="42" s="1"/>
  <c r="O78" i="42" s="1"/>
  <c r="Q78" i="42" s="1"/>
  <c r="W77" i="42"/>
  <c r="K77" i="42"/>
  <c r="L77" i="42" s="1"/>
  <c r="O77" i="42" s="1"/>
  <c r="Q77" i="42" s="1"/>
  <c r="W76" i="42"/>
  <c r="K76" i="42"/>
  <c r="L76" i="42" s="1"/>
  <c r="O76" i="42" s="1"/>
  <c r="Q76" i="42" s="1"/>
  <c r="W75" i="42"/>
  <c r="K75" i="42"/>
  <c r="L75" i="42" s="1"/>
  <c r="O75" i="42" s="1"/>
  <c r="Q75" i="42" s="1"/>
  <c r="W74" i="42"/>
  <c r="K74" i="42"/>
  <c r="L74" i="42" s="1"/>
  <c r="O74" i="42" s="1"/>
  <c r="Q74" i="42" s="1"/>
  <c r="W73" i="42"/>
  <c r="K73" i="42"/>
  <c r="L73" i="42" s="1"/>
  <c r="O73" i="42" s="1"/>
  <c r="Q73" i="42" s="1"/>
  <c r="W72" i="42"/>
  <c r="K72" i="42"/>
  <c r="L72" i="42" s="1"/>
  <c r="O72" i="42" s="1"/>
  <c r="Q72" i="42" s="1"/>
  <c r="W71" i="42"/>
  <c r="K71" i="42"/>
  <c r="L71" i="42" s="1"/>
  <c r="O71" i="42" s="1"/>
  <c r="Q71" i="42" s="1"/>
  <c r="W70" i="42"/>
  <c r="K70" i="42"/>
  <c r="L70" i="42" s="1"/>
  <c r="O70" i="42" s="1"/>
  <c r="Q70" i="42" s="1"/>
  <c r="W69" i="42"/>
  <c r="K69" i="42"/>
  <c r="L69" i="42" s="1"/>
  <c r="O69" i="42" s="1"/>
  <c r="Q69" i="42" s="1"/>
  <c r="W68" i="42"/>
  <c r="K68" i="42"/>
  <c r="L68" i="42" s="1"/>
  <c r="O68" i="42" s="1"/>
  <c r="Q68" i="42" s="1"/>
  <c r="W67" i="42"/>
  <c r="K67" i="42"/>
  <c r="L67" i="42" s="1"/>
  <c r="O67" i="42" s="1"/>
  <c r="Q67" i="42" s="1"/>
  <c r="W66" i="42"/>
  <c r="K66" i="42"/>
  <c r="L66" i="42" s="1"/>
  <c r="O66" i="42" s="1"/>
  <c r="Q66" i="42" s="1"/>
  <c r="W65" i="42"/>
  <c r="K65" i="42"/>
  <c r="L65" i="42" s="1"/>
  <c r="O65" i="42" s="1"/>
  <c r="Q65" i="42" s="1"/>
  <c r="W64" i="42"/>
  <c r="K64" i="42"/>
  <c r="L64" i="42" s="1"/>
  <c r="O64" i="42" s="1"/>
  <c r="Q64" i="42" s="1"/>
  <c r="W63" i="42"/>
  <c r="L63" i="42"/>
  <c r="O63" i="42" s="1"/>
  <c r="Q63" i="42" s="1"/>
  <c r="W62" i="42"/>
  <c r="K62" i="42"/>
  <c r="L62" i="42" s="1"/>
  <c r="O62" i="42" s="1"/>
  <c r="Q62" i="42" s="1"/>
  <c r="W61" i="42"/>
  <c r="K61" i="42"/>
  <c r="L61" i="42" s="1"/>
  <c r="O61" i="42" s="1"/>
  <c r="Q61" i="42" s="1"/>
  <c r="W60" i="42"/>
  <c r="K60" i="42"/>
  <c r="L60" i="42" s="1"/>
  <c r="O60" i="42" s="1"/>
  <c r="Q60" i="42" s="1"/>
  <c r="W59" i="42"/>
  <c r="K59" i="42"/>
  <c r="L59" i="42" s="1"/>
  <c r="O59" i="42" s="1"/>
  <c r="Q59" i="42" s="1"/>
  <c r="W58" i="42"/>
  <c r="K58" i="42"/>
  <c r="L58" i="42" s="1"/>
  <c r="O58" i="42" s="1"/>
  <c r="Q58" i="42" s="1"/>
  <c r="W57" i="42"/>
  <c r="K57" i="42"/>
  <c r="L57" i="42" s="1"/>
  <c r="O57" i="42" s="1"/>
  <c r="Q57" i="42" s="1"/>
  <c r="W56" i="42"/>
  <c r="K56" i="42"/>
  <c r="L56" i="42" s="1"/>
  <c r="O56" i="42" s="1"/>
  <c r="Q56" i="42" s="1"/>
  <c r="W55" i="42"/>
  <c r="K55" i="42"/>
  <c r="L55" i="42" s="1"/>
  <c r="O55" i="42" s="1"/>
  <c r="Q55" i="42" s="1"/>
  <c r="W54" i="42"/>
  <c r="K54" i="42"/>
  <c r="L54" i="42" s="1"/>
  <c r="O54" i="42" s="1"/>
  <c r="Q54" i="42" s="1"/>
  <c r="W53" i="42"/>
  <c r="K53" i="42"/>
  <c r="L53" i="42" s="1"/>
  <c r="O53" i="42" s="1"/>
  <c r="Q53" i="42" s="1"/>
  <c r="W52" i="42"/>
  <c r="K52" i="42"/>
  <c r="L52" i="42" s="1"/>
  <c r="O52" i="42" s="1"/>
  <c r="Q52" i="42" s="1"/>
  <c r="W51" i="42"/>
  <c r="K51" i="42"/>
  <c r="L51" i="42" s="1"/>
  <c r="O51" i="42" s="1"/>
  <c r="Q51" i="42" s="1"/>
  <c r="W50" i="42"/>
  <c r="K50" i="42"/>
  <c r="L50" i="42" s="1"/>
  <c r="O50" i="42" s="1"/>
  <c r="Q50" i="42" s="1"/>
  <c r="W49" i="42"/>
  <c r="K49" i="42"/>
  <c r="L49" i="42" s="1"/>
  <c r="O49" i="42" s="1"/>
  <c r="Q49" i="42" s="1"/>
  <c r="W48" i="42"/>
  <c r="K48" i="42"/>
  <c r="L48" i="42" s="1"/>
  <c r="O48" i="42" s="1"/>
  <c r="Q48" i="42" s="1"/>
  <c r="W47" i="42"/>
  <c r="K47" i="42"/>
  <c r="L47" i="42" s="1"/>
  <c r="O47" i="42" s="1"/>
  <c r="Q47" i="42" s="1"/>
  <c r="W46" i="42"/>
  <c r="K46" i="42"/>
  <c r="L46" i="42" s="1"/>
  <c r="O46" i="42" s="1"/>
  <c r="Q46" i="42" s="1"/>
  <c r="W45" i="42"/>
  <c r="K45" i="42"/>
  <c r="L45" i="42" s="1"/>
  <c r="O45" i="42" s="1"/>
  <c r="Q45" i="42" s="1"/>
  <c r="W44" i="42"/>
  <c r="K44" i="42"/>
  <c r="L44" i="42" s="1"/>
  <c r="O44" i="42" s="1"/>
  <c r="Q44" i="42" s="1"/>
  <c r="W43" i="42"/>
  <c r="K43" i="42"/>
  <c r="L43" i="42" s="1"/>
  <c r="O43" i="42" s="1"/>
  <c r="Q43" i="42" s="1"/>
  <c r="W42" i="42"/>
  <c r="K42" i="42"/>
  <c r="L42" i="42" s="1"/>
  <c r="O42" i="42" s="1"/>
  <c r="Q42" i="42" s="1"/>
  <c r="W41" i="42"/>
  <c r="K41" i="42"/>
  <c r="L41" i="42" s="1"/>
  <c r="O41" i="42" s="1"/>
  <c r="Q41" i="42" s="1"/>
  <c r="W40" i="42"/>
  <c r="K40" i="42"/>
  <c r="L40" i="42" s="1"/>
  <c r="O40" i="42" s="1"/>
  <c r="Q40" i="42" s="1"/>
  <c r="W39" i="42"/>
  <c r="K39" i="42"/>
  <c r="L39" i="42" s="1"/>
  <c r="O39" i="42" s="1"/>
  <c r="Q39" i="42" s="1"/>
  <c r="W38" i="42"/>
  <c r="K38" i="42"/>
  <c r="L38" i="42" s="1"/>
  <c r="O38" i="42" s="1"/>
  <c r="Q38" i="42" s="1"/>
  <c r="W37" i="42"/>
  <c r="K37" i="42"/>
  <c r="L37" i="42" s="1"/>
  <c r="O37" i="42" s="1"/>
  <c r="Q37" i="42" s="1"/>
  <c r="W36" i="42"/>
  <c r="K36" i="42"/>
  <c r="L36" i="42" s="1"/>
  <c r="O36" i="42" s="1"/>
  <c r="Q36" i="42" s="1"/>
  <c r="W35" i="42"/>
  <c r="K35" i="42"/>
  <c r="L35" i="42" s="1"/>
  <c r="O35" i="42" s="1"/>
  <c r="Q35" i="42" s="1"/>
  <c r="W34" i="42"/>
  <c r="K34" i="42"/>
  <c r="L34" i="42" s="1"/>
  <c r="O34" i="42" s="1"/>
  <c r="Q34" i="42" s="1"/>
  <c r="W33" i="42"/>
  <c r="K33" i="42"/>
  <c r="L33" i="42" s="1"/>
  <c r="O33" i="42" s="1"/>
  <c r="Q33" i="42" s="1"/>
  <c r="W32" i="42"/>
  <c r="K32" i="42"/>
  <c r="L32" i="42" s="1"/>
  <c r="O32" i="42" s="1"/>
  <c r="Q32" i="42" s="1"/>
  <c r="W31" i="42"/>
  <c r="S31" i="42"/>
  <c r="K31" i="42"/>
  <c r="L31" i="42" s="1"/>
  <c r="W30" i="42"/>
  <c r="K30" i="42"/>
  <c r="L30" i="42" s="1"/>
  <c r="O30" i="42" s="1"/>
  <c r="Q30" i="42" s="1"/>
  <c r="W29" i="42"/>
  <c r="K29" i="42"/>
  <c r="L29" i="42" s="1"/>
  <c r="O29" i="42" s="1"/>
  <c r="Q29" i="42" s="1"/>
  <c r="W28" i="42"/>
  <c r="K28" i="42"/>
  <c r="L28" i="42" s="1"/>
  <c r="O28" i="42" s="1"/>
  <c r="Q28" i="42" s="1"/>
  <c r="W27" i="42"/>
  <c r="K27" i="42"/>
  <c r="L27" i="42" s="1"/>
  <c r="O27" i="42" s="1"/>
  <c r="Q27" i="42" s="1"/>
  <c r="W26" i="42"/>
  <c r="K26" i="42"/>
  <c r="L26" i="42" s="1"/>
  <c r="O26" i="42" s="1"/>
  <c r="Q26" i="42" s="1"/>
  <c r="W25" i="42"/>
  <c r="K25" i="42"/>
  <c r="L25" i="42" s="1"/>
  <c r="O25" i="42" s="1"/>
  <c r="Q25" i="42" s="1"/>
  <c r="W24" i="42"/>
  <c r="V24" i="42"/>
  <c r="K24" i="42"/>
  <c r="L24" i="42" s="1"/>
  <c r="O24" i="42" s="1"/>
  <c r="Q24" i="42" s="1"/>
  <c r="W23" i="42"/>
  <c r="K23" i="42"/>
  <c r="L23" i="42" s="1"/>
  <c r="O23" i="42" s="1"/>
  <c r="Q23" i="42" s="1"/>
  <c r="W22" i="42"/>
  <c r="K22" i="42"/>
  <c r="L22" i="42" s="1"/>
  <c r="O22" i="42" s="1"/>
  <c r="Q22" i="42" s="1"/>
  <c r="W21" i="42"/>
  <c r="K21" i="42"/>
  <c r="L21" i="42" s="1"/>
  <c r="O21" i="42" s="1"/>
  <c r="Q21" i="42" s="1"/>
  <c r="W20" i="42"/>
  <c r="K20" i="42"/>
  <c r="L20" i="42" s="1"/>
  <c r="O20" i="42" s="1"/>
  <c r="Q20" i="42" s="1"/>
  <c r="W19" i="42"/>
  <c r="K19" i="42"/>
  <c r="L19" i="42" s="1"/>
  <c r="O19" i="42" s="1"/>
  <c r="Q19" i="42" s="1"/>
  <c r="W18" i="42"/>
  <c r="K18" i="42"/>
  <c r="L18" i="42" s="1"/>
  <c r="O18" i="42" s="1"/>
  <c r="Q18" i="42" s="1"/>
  <c r="W17" i="42"/>
  <c r="K17" i="42"/>
  <c r="L17" i="42" s="1"/>
  <c r="O17" i="42" s="1"/>
  <c r="Q17" i="42" s="1"/>
  <c r="W16" i="42"/>
  <c r="K16" i="42"/>
  <c r="L16" i="42" s="1"/>
  <c r="O16" i="42" s="1"/>
  <c r="Q16" i="42" s="1"/>
  <c r="W15" i="42"/>
  <c r="K14" i="42"/>
  <c r="L14" i="42" s="1"/>
  <c r="O14" i="42" s="1"/>
  <c r="Q14" i="42" s="1"/>
  <c r="K13" i="42"/>
  <c r="L13" i="42" s="1"/>
  <c r="O13" i="42" s="1"/>
  <c r="Q13" i="42" s="1"/>
  <c r="K12" i="42"/>
  <c r="L12" i="42" s="1"/>
  <c r="G230" i="37"/>
  <c r="H230" i="37"/>
  <c r="I230" i="37"/>
  <c r="E230" i="37"/>
  <c r="K12" i="40"/>
  <c r="L12" i="40" s="1"/>
  <c r="O12" i="40" s="1"/>
  <c r="Q12" i="40" s="1"/>
  <c r="K13" i="40"/>
  <c r="L13" i="40" s="1"/>
  <c r="O13" i="40" s="1"/>
  <c r="Q13" i="40" s="1"/>
  <c r="K14" i="40"/>
  <c r="L14" i="40" s="1"/>
  <c r="O14" i="40" s="1"/>
  <c r="Q14" i="40" s="1"/>
  <c r="W15" i="40"/>
  <c r="K16" i="40"/>
  <c r="L16" i="40" s="1"/>
  <c r="O16" i="40" s="1"/>
  <c r="Q16" i="40" s="1"/>
  <c r="W16" i="40"/>
  <c r="K17" i="40"/>
  <c r="L17" i="40" s="1"/>
  <c r="O17" i="40" s="1"/>
  <c r="Q17" i="40" s="1"/>
  <c r="W17" i="40"/>
  <c r="K18" i="40"/>
  <c r="L18" i="40" s="1"/>
  <c r="O18" i="40" s="1"/>
  <c r="Q18" i="40" s="1"/>
  <c r="W18" i="40"/>
  <c r="K19" i="40"/>
  <c r="L19" i="40" s="1"/>
  <c r="O19" i="40" s="1"/>
  <c r="Q19" i="40" s="1"/>
  <c r="W19" i="40"/>
  <c r="K20" i="40"/>
  <c r="L20" i="40" s="1"/>
  <c r="O20" i="40" s="1"/>
  <c r="Q20" i="40" s="1"/>
  <c r="W20" i="40"/>
  <c r="K21" i="40"/>
  <c r="L21" i="40" s="1"/>
  <c r="O21" i="40" s="1"/>
  <c r="Q21" i="40" s="1"/>
  <c r="W21" i="40"/>
  <c r="K22" i="40"/>
  <c r="L22" i="40" s="1"/>
  <c r="O22" i="40" s="1"/>
  <c r="Q22" i="40" s="1"/>
  <c r="W22" i="40"/>
  <c r="K23" i="40"/>
  <c r="L23" i="40" s="1"/>
  <c r="O23" i="40" s="1"/>
  <c r="Q23" i="40" s="1"/>
  <c r="W23" i="40"/>
  <c r="K24" i="40"/>
  <c r="L24" i="40" s="1"/>
  <c r="O24" i="40" s="1"/>
  <c r="Q24" i="40" s="1"/>
  <c r="V24" i="40"/>
  <c r="W24" i="40"/>
  <c r="K25" i="40"/>
  <c r="L25" i="40" s="1"/>
  <c r="O25" i="40" s="1"/>
  <c r="Q25" i="40" s="1"/>
  <c r="W25" i="40"/>
  <c r="K26" i="40"/>
  <c r="L26" i="40" s="1"/>
  <c r="O26" i="40" s="1"/>
  <c r="Q26" i="40" s="1"/>
  <c r="W26" i="40"/>
  <c r="K27" i="40"/>
  <c r="L27" i="40" s="1"/>
  <c r="O27" i="40" s="1"/>
  <c r="Q27" i="40" s="1"/>
  <c r="W27" i="40"/>
  <c r="K28" i="40"/>
  <c r="L28" i="40" s="1"/>
  <c r="O28" i="40" s="1"/>
  <c r="Q28" i="40" s="1"/>
  <c r="W28" i="40"/>
  <c r="K30" i="40"/>
  <c r="L30" i="40" s="1"/>
  <c r="O30" i="40" s="1"/>
  <c r="Q30" i="40" s="1"/>
  <c r="W30" i="40"/>
  <c r="K31" i="40"/>
  <c r="L31" i="40" s="1"/>
  <c r="O31" i="40" s="1"/>
  <c r="Q31" i="40" s="1"/>
  <c r="S31" i="40"/>
  <c r="W31" i="40"/>
  <c r="K32" i="40"/>
  <c r="L32" i="40" s="1"/>
  <c r="O32" i="40" s="1"/>
  <c r="Q32" i="40" s="1"/>
  <c r="W32" i="40"/>
  <c r="K33" i="40"/>
  <c r="L33" i="40" s="1"/>
  <c r="O33" i="40" s="1"/>
  <c r="Q33" i="40" s="1"/>
  <c r="W33" i="40"/>
  <c r="K34" i="40"/>
  <c r="L34" i="40" s="1"/>
  <c r="O34" i="40" s="1"/>
  <c r="Q34" i="40" s="1"/>
  <c r="W34" i="40"/>
  <c r="K35" i="40"/>
  <c r="L35" i="40" s="1"/>
  <c r="O35" i="40" s="1"/>
  <c r="Q35" i="40" s="1"/>
  <c r="W35" i="40"/>
  <c r="K36" i="40"/>
  <c r="L36" i="40" s="1"/>
  <c r="O36" i="40" s="1"/>
  <c r="Q36" i="40" s="1"/>
  <c r="W36" i="40"/>
  <c r="K37" i="40"/>
  <c r="L37" i="40" s="1"/>
  <c r="O37" i="40" s="1"/>
  <c r="Q37" i="40" s="1"/>
  <c r="W37" i="40"/>
  <c r="K38" i="40"/>
  <c r="L38" i="40" s="1"/>
  <c r="O38" i="40" s="1"/>
  <c r="Q38" i="40" s="1"/>
  <c r="W38" i="40"/>
  <c r="K39" i="40"/>
  <c r="L39" i="40" s="1"/>
  <c r="O39" i="40" s="1"/>
  <c r="Q39" i="40" s="1"/>
  <c r="W39" i="40"/>
  <c r="K40" i="40"/>
  <c r="L40" i="40" s="1"/>
  <c r="O40" i="40" s="1"/>
  <c r="Q40" i="40" s="1"/>
  <c r="W40" i="40"/>
  <c r="K41" i="40"/>
  <c r="L41" i="40" s="1"/>
  <c r="O41" i="40" s="1"/>
  <c r="Q41" i="40" s="1"/>
  <c r="W41" i="40"/>
  <c r="K42" i="40"/>
  <c r="L42" i="40" s="1"/>
  <c r="O42" i="40" s="1"/>
  <c r="Q42" i="40" s="1"/>
  <c r="W42" i="40"/>
  <c r="K43" i="40"/>
  <c r="L43" i="40" s="1"/>
  <c r="O43" i="40" s="1"/>
  <c r="Q43" i="40" s="1"/>
  <c r="W43" i="40"/>
  <c r="K44" i="40"/>
  <c r="L44" i="40" s="1"/>
  <c r="O44" i="40" s="1"/>
  <c r="Q44" i="40" s="1"/>
  <c r="W44" i="40"/>
  <c r="K45" i="40"/>
  <c r="L45" i="40" s="1"/>
  <c r="O45" i="40" s="1"/>
  <c r="Q45" i="40" s="1"/>
  <c r="W45" i="40"/>
  <c r="K46" i="40"/>
  <c r="L46" i="40" s="1"/>
  <c r="O46" i="40" s="1"/>
  <c r="Q46" i="40" s="1"/>
  <c r="W46" i="40"/>
  <c r="K47" i="40"/>
  <c r="L47" i="40" s="1"/>
  <c r="O47" i="40" s="1"/>
  <c r="Q47" i="40" s="1"/>
  <c r="W47" i="40"/>
  <c r="K48" i="40"/>
  <c r="L48" i="40" s="1"/>
  <c r="O48" i="40" s="1"/>
  <c r="Q48" i="40" s="1"/>
  <c r="W48" i="40"/>
  <c r="K49" i="40"/>
  <c r="L49" i="40" s="1"/>
  <c r="O49" i="40" s="1"/>
  <c r="Q49" i="40" s="1"/>
  <c r="W49" i="40"/>
  <c r="K50" i="40"/>
  <c r="L50" i="40" s="1"/>
  <c r="O50" i="40" s="1"/>
  <c r="Q50" i="40" s="1"/>
  <c r="W50" i="40"/>
  <c r="K51" i="40"/>
  <c r="L51" i="40" s="1"/>
  <c r="O51" i="40" s="1"/>
  <c r="Q51" i="40" s="1"/>
  <c r="W51" i="40"/>
  <c r="K52" i="40"/>
  <c r="L52" i="40" s="1"/>
  <c r="O52" i="40" s="1"/>
  <c r="Q52" i="40" s="1"/>
  <c r="W52" i="40"/>
  <c r="K53" i="40"/>
  <c r="L53" i="40" s="1"/>
  <c r="O53" i="40" s="1"/>
  <c r="Q53" i="40" s="1"/>
  <c r="W53" i="40"/>
  <c r="K54" i="40"/>
  <c r="L54" i="40" s="1"/>
  <c r="O54" i="40" s="1"/>
  <c r="Q54" i="40" s="1"/>
  <c r="W54" i="40"/>
  <c r="K55" i="40"/>
  <c r="L55" i="40" s="1"/>
  <c r="O55" i="40" s="1"/>
  <c r="Q55" i="40" s="1"/>
  <c r="W55" i="40"/>
  <c r="K56" i="40"/>
  <c r="L56" i="40" s="1"/>
  <c r="O56" i="40" s="1"/>
  <c r="Q56" i="40" s="1"/>
  <c r="W56" i="40"/>
  <c r="K57" i="40"/>
  <c r="L57" i="40" s="1"/>
  <c r="O57" i="40" s="1"/>
  <c r="Q57" i="40" s="1"/>
  <c r="W57" i="40"/>
  <c r="K58" i="40"/>
  <c r="L58" i="40" s="1"/>
  <c r="O58" i="40" s="1"/>
  <c r="Q58" i="40" s="1"/>
  <c r="W58" i="40"/>
  <c r="K59" i="40"/>
  <c r="L59" i="40" s="1"/>
  <c r="O59" i="40" s="1"/>
  <c r="Q59" i="40" s="1"/>
  <c r="W59" i="40"/>
  <c r="K60" i="40"/>
  <c r="L60" i="40" s="1"/>
  <c r="O60" i="40" s="1"/>
  <c r="Q60" i="40" s="1"/>
  <c r="W60" i="40"/>
  <c r="K61" i="40"/>
  <c r="L61" i="40" s="1"/>
  <c r="O61" i="40" s="1"/>
  <c r="Q61" i="40" s="1"/>
  <c r="W61" i="40"/>
  <c r="K62" i="40"/>
  <c r="L62" i="40" s="1"/>
  <c r="O62" i="40" s="1"/>
  <c r="Q62" i="40" s="1"/>
  <c r="W62" i="40"/>
  <c r="L63" i="40"/>
  <c r="O63" i="40" s="1"/>
  <c r="Q63" i="40" s="1"/>
  <c r="W63" i="40"/>
  <c r="K64" i="40"/>
  <c r="L64" i="40" s="1"/>
  <c r="O64" i="40" s="1"/>
  <c r="Q64" i="40" s="1"/>
  <c r="W64" i="40"/>
  <c r="K65" i="40"/>
  <c r="L65" i="40" s="1"/>
  <c r="O65" i="40" s="1"/>
  <c r="Q65" i="40" s="1"/>
  <c r="W65" i="40"/>
  <c r="K66" i="40"/>
  <c r="L66" i="40" s="1"/>
  <c r="O66" i="40" s="1"/>
  <c r="Q66" i="40" s="1"/>
  <c r="W66" i="40"/>
  <c r="K67" i="40"/>
  <c r="L67" i="40" s="1"/>
  <c r="O67" i="40" s="1"/>
  <c r="Q67" i="40" s="1"/>
  <c r="W67" i="40"/>
  <c r="K68" i="40"/>
  <c r="L68" i="40" s="1"/>
  <c r="O68" i="40" s="1"/>
  <c r="Q68" i="40" s="1"/>
  <c r="W68" i="40"/>
  <c r="K69" i="40"/>
  <c r="L69" i="40" s="1"/>
  <c r="O69" i="40" s="1"/>
  <c r="Q69" i="40" s="1"/>
  <c r="W69" i="40"/>
  <c r="K70" i="40"/>
  <c r="L70" i="40" s="1"/>
  <c r="O70" i="40" s="1"/>
  <c r="Q70" i="40" s="1"/>
  <c r="W70" i="40"/>
  <c r="K71" i="40"/>
  <c r="L71" i="40" s="1"/>
  <c r="O71" i="40" s="1"/>
  <c r="Q71" i="40" s="1"/>
  <c r="W71" i="40"/>
  <c r="K72" i="40"/>
  <c r="L72" i="40" s="1"/>
  <c r="O72" i="40" s="1"/>
  <c r="Q72" i="40" s="1"/>
  <c r="W72" i="40"/>
  <c r="K73" i="40"/>
  <c r="L73" i="40" s="1"/>
  <c r="O73" i="40" s="1"/>
  <c r="Q73" i="40" s="1"/>
  <c r="W73" i="40"/>
  <c r="K74" i="40"/>
  <c r="L74" i="40" s="1"/>
  <c r="O74" i="40" s="1"/>
  <c r="Q74" i="40" s="1"/>
  <c r="W74" i="40"/>
  <c r="K75" i="40"/>
  <c r="L75" i="40" s="1"/>
  <c r="O75" i="40" s="1"/>
  <c r="Q75" i="40" s="1"/>
  <c r="W75" i="40"/>
  <c r="K76" i="40"/>
  <c r="L76" i="40" s="1"/>
  <c r="O76" i="40" s="1"/>
  <c r="Q76" i="40" s="1"/>
  <c r="W76" i="40"/>
  <c r="K77" i="40"/>
  <c r="L77" i="40" s="1"/>
  <c r="O77" i="40" s="1"/>
  <c r="Q77" i="40" s="1"/>
  <c r="W77" i="40"/>
  <c r="K78" i="40"/>
  <c r="L78" i="40" s="1"/>
  <c r="O78" i="40" s="1"/>
  <c r="Q78" i="40" s="1"/>
  <c r="W78" i="40"/>
  <c r="K79" i="40"/>
  <c r="L79" i="40" s="1"/>
  <c r="O79" i="40" s="1"/>
  <c r="Q79" i="40" s="1"/>
  <c r="W79" i="40"/>
  <c r="K80" i="40"/>
  <c r="L80" i="40" s="1"/>
  <c r="O80" i="40" s="1"/>
  <c r="Q80" i="40" s="1"/>
  <c r="W80" i="40"/>
  <c r="K81" i="40"/>
  <c r="L81" i="40" s="1"/>
  <c r="O81" i="40" s="1"/>
  <c r="Q81" i="40" s="1"/>
  <c r="W81" i="40"/>
  <c r="K82" i="40"/>
  <c r="L82" i="40" s="1"/>
  <c r="O82" i="40" s="1"/>
  <c r="Q82" i="40" s="1"/>
  <c r="W82" i="40"/>
  <c r="K83" i="40"/>
  <c r="L83" i="40" s="1"/>
  <c r="O83" i="40" s="1"/>
  <c r="Q83" i="40" s="1"/>
  <c r="W83" i="40"/>
  <c r="K84" i="40"/>
  <c r="L84" i="40" s="1"/>
  <c r="O84" i="40" s="1"/>
  <c r="Q84" i="40" s="1"/>
  <c r="W84" i="40"/>
  <c r="K85" i="40"/>
  <c r="L85" i="40" s="1"/>
  <c r="O85" i="40" s="1"/>
  <c r="Q85" i="40" s="1"/>
  <c r="K86" i="40"/>
  <c r="L86" i="40" s="1"/>
  <c r="O86" i="40" s="1"/>
  <c r="Q86" i="40" s="1"/>
  <c r="W87" i="40"/>
  <c r="K88" i="40"/>
  <c r="L88" i="40" s="1"/>
  <c r="O88" i="40" s="1"/>
  <c r="Q88" i="40" s="1"/>
  <c r="W88" i="40"/>
  <c r="K89" i="40"/>
  <c r="L89" i="40" s="1"/>
  <c r="O89" i="40" s="1"/>
  <c r="Q89" i="40" s="1"/>
  <c r="W89" i="40"/>
  <c r="K90" i="40"/>
  <c r="L90" i="40" s="1"/>
  <c r="O90" i="40" s="1"/>
  <c r="Q90" i="40" s="1"/>
  <c r="W90" i="40"/>
  <c r="K91" i="40"/>
  <c r="L91" i="40" s="1"/>
  <c r="O91" i="40" s="1"/>
  <c r="Q91" i="40" s="1"/>
  <c r="W91" i="40"/>
  <c r="K92" i="40"/>
  <c r="L92" i="40" s="1"/>
  <c r="O92" i="40" s="1"/>
  <c r="Q92" i="40" s="1"/>
  <c r="W92" i="40"/>
  <c r="K93" i="40"/>
  <c r="L93" i="40" s="1"/>
  <c r="O93" i="40" s="1"/>
  <c r="Q93" i="40" s="1"/>
  <c r="W93" i="40"/>
  <c r="K94" i="40"/>
  <c r="L94" i="40" s="1"/>
  <c r="O94" i="40" s="1"/>
  <c r="Q94" i="40" s="1"/>
  <c r="V94" i="40"/>
  <c r="W94" i="40"/>
  <c r="K95" i="40"/>
  <c r="L95" i="40" s="1"/>
  <c r="O95" i="40" s="1"/>
  <c r="Q95" i="40" s="1"/>
  <c r="W95" i="40"/>
  <c r="K96" i="40"/>
  <c r="L96" i="40" s="1"/>
  <c r="O96" i="40" s="1"/>
  <c r="Q96" i="40" s="1"/>
  <c r="W96" i="40"/>
  <c r="K97" i="40"/>
  <c r="L97" i="40" s="1"/>
  <c r="O97" i="40" s="1"/>
  <c r="Q97" i="40" s="1"/>
  <c r="V97" i="40"/>
  <c r="W97" i="40"/>
  <c r="K98" i="40"/>
  <c r="L98" i="40" s="1"/>
  <c r="O98" i="40" s="1"/>
  <c r="Q98" i="40" s="1"/>
  <c r="W98" i="40"/>
  <c r="K99" i="40"/>
  <c r="L99" i="40" s="1"/>
  <c r="O99" i="40" s="1"/>
  <c r="Q99" i="40" s="1"/>
  <c r="W99" i="40"/>
  <c r="K100" i="40"/>
  <c r="L100" i="40" s="1"/>
  <c r="O100" i="40" s="1"/>
  <c r="Q100" i="40" s="1"/>
  <c r="W100" i="40"/>
  <c r="L101" i="40"/>
  <c r="O101" i="40" s="1"/>
  <c r="Q101" i="40" s="1"/>
  <c r="W101" i="40"/>
  <c r="K102" i="40"/>
  <c r="L102" i="40" s="1"/>
  <c r="O102" i="40" s="1"/>
  <c r="Q102" i="40" s="1"/>
  <c r="W102" i="40"/>
  <c r="K103" i="40"/>
  <c r="L103" i="40" s="1"/>
  <c r="O103" i="40" s="1"/>
  <c r="Q103" i="40" s="1"/>
  <c r="S103" i="40"/>
  <c r="W103" i="40"/>
  <c r="K104" i="40"/>
  <c r="L104" i="40" s="1"/>
  <c r="O104" i="40" s="1"/>
  <c r="Q104" i="40" s="1"/>
  <c r="W104" i="40"/>
  <c r="K105" i="40"/>
  <c r="L105" i="40" s="1"/>
  <c r="O105" i="40" s="1"/>
  <c r="Q105" i="40" s="1"/>
  <c r="W105" i="40"/>
  <c r="K106" i="40"/>
  <c r="L106" i="40" s="1"/>
  <c r="O106" i="40" s="1"/>
  <c r="Q106" i="40" s="1"/>
  <c r="W106" i="40"/>
  <c r="K107" i="40"/>
  <c r="L107" i="40" s="1"/>
  <c r="O107" i="40" s="1"/>
  <c r="Q107" i="40" s="1"/>
  <c r="W107" i="40"/>
  <c r="K108" i="40"/>
  <c r="L108" i="40" s="1"/>
  <c r="O108" i="40" s="1"/>
  <c r="Q108" i="40" s="1"/>
  <c r="W108" i="40"/>
  <c r="K109" i="40"/>
  <c r="L109" i="40" s="1"/>
  <c r="O109" i="40" s="1"/>
  <c r="Q109" i="40" s="1"/>
  <c r="W109" i="40"/>
  <c r="K110" i="40"/>
  <c r="L110" i="40" s="1"/>
  <c r="O110" i="40" s="1"/>
  <c r="Q110" i="40" s="1"/>
  <c r="W110" i="40"/>
  <c r="K111" i="40"/>
  <c r="L111" i="40" s="1"/>
  <c r="O111" i="40" s="1"/>
  <c r="Q111" i="40" s="1"/>
  <c r="W111" i="40"/>
  <c r="K112" i="40"/>
  <c r="L112" i="40" s="1"/>
  <c r="O112" i="40" s="1"/>
  <c r="Q112" i="40" s="1"/>
  <c r="W112" i="40"/>
  <c r="K113" i="40"/>
  <c r="L113" i="40" s="1"/>
  <c r="O113" i="40" s="1"/>
  <c r="Q113" i="40" s="1"/>
  <c r="W113" i="40"/>
  <c r="K114" i="40"/>
  <c r="L114" i="40" s="1"/>
  <c r="O114" i="40" s="1"/>
  <c r="Q114" i="40" s="1"/>
  <c r="W114" i="40"/>
  <c r="K115" i="40"/>
  <c r="L115" i="40" s="1"/>
  <c r="O115" i="40" s="1"/>
  <c r="Q115" i="40" s="1"/>
  <c r="W115" i="40"/>
  <c r="K116" i="40"/>
  <c r="L116" i="40" s="1"/>
  <c r="O116" i="40" s="1"/>
  <c r="Q116" i="40" s="1"/>
  <c r="W116" i="40"/>
  <c r="K117" i="40"/>
  <c r="L117" i="40" s="1"/>
  <c r="O117" i="40" s="1"/>
  <c r="Q117" i="40" s="1"/>
  <c r="W117" i="40"/>
  <c r="K118" i="40"/>
  <c r="L118" i="40" s="1"/>
  <c r="O118" i="40" s="1"/>
  <c r="Q118" i="40" s="1"/>
  <c r="W118" i="40"/>
  <c r="K119" i="40"/>
  <c r="L119" i="40" s="1"/>
  <c r="O119" i="40" s="1"/>
  <c r="Q119" i="40" s="1"/>
  <c r="W119" i="40"/>
  <c r="K120" i="40"/>
  <c r="L120" i="40" s="1"/>
  <c r="M120" i="40"/>
  <c r="W120" i="40"/>
  <c r="K121" i="40"/>
  <c r="L121" i="40" s="1"/>
  <c r="O121" i="40" s="1"/>
  <c r="Q121" i="40" s="1"/>
  <c r="K122" i="40"/>
  <c r="L122" i="40" s="1"/>
  <c r="O122" i="40" s="1"/>
  <c r="Q122" i="40" s="1"/>
  <c r="W123" i="40"/>
  <c r="K124" i="40"/>
  <c r="L124" i="40" s="1"/>
  <c r="O124" i="40" s="1"/>
  <c r="Q124" i="40" s="1"/>
  <c r="W124" i="40"/>
  <c r="K125" i="40"/>
  <c r="L125" i="40" s="1"/>
  <c r="O125" i="40" s="1"/>
  <c r="Q125" i="40" s="1"/>
  <c r="W125" i="40"/>
  <c r="K126" i="40"/>
  <c r="L126" i="40" s="1"/>
  <c r="O126" i="40" s="1"/>
  <c r="Q126" i="40" s="1"/>
  <c r="W126" i="40"/>
  <c r="K127" i="40"/>
  <c r="L127" i="40" s="1"/>
  <c r="O127" i="40" s="1"/>
  <c r="Q127" i="40" s="1"/>
  <c r="W127" i="40"/>
  <c r="K128" i="40"/>
  <c r="L128" i="40" s="1"/>
  <c r="O128" i="40" s="1"/>
  <c r="Q128" i="40" s="1"/>
  <c r="W128" i="40"/>
  <c r="K129" i="40"/>
  <c r="L129" i="40" s="1"/>
  <c r="O129" i="40" s="1"/>
  <c r="Q129" i="40" s="1"/>
  <c r="W129" i="40"/>
  <c r="K130" i="40"/>
  <c r="L130" i="40" s="1"/>
  <c r="O130" i="40" s="1"/>
  <c r="Q130" i="40" s="1"/>
  <c r="W130" i="40"/>
  <c r="K131" i="40"/>
  <c r="L131" i="40" s="1"/>
  <c r="O131" i="40" s="1"/>
  <c r="Q131" i="40" s="1"/>
  <c r="W131" i="40"/>
  <c r="K132" i="40"/>
  <c r="L132" i="40" s="1"/>
  <c r="O132" i="40" s="1"/>
  <c r="Q132" i="40" s="1"/>
  <c r="W132" i="40"/>
  <c r="K133" i="40"/>
  <c r="L133" i="40" s="1"/>
  <c r="O133" i="40" s="1"/>
  <c r="Q133" i="40" s="1"/>
  <c r="W133" i="40"/>
  <c r="K134" i="40"/>
  <c r="L134" i="40" s="1"/>
  <c r="O134" i="40" s="1"/>
  <c r="Q134" i="40" s="1"/>
  <c r="W134" i="40"/>
  <c r="K135" i="40"/>
  <c r="L135" i="40" s="1"/>
  <c r="O135" i="40" s="1"/>
  <c r="Q135" i="40" s="1"/>
  <c r="W135" i="40"/>
  <c r="K136" i="40"/>
  <c r="L136" i="40" s="1"/>
  <c r="O136" i="40" s="1"/>
  <c r="Q136" i="40" s="1"/>
  <c r="W136" i="40"/>
  <c r="K137" i="40"/>
  <c r="L137" i="40" s="1"/>
  <c r="O137" i="40" s="1"/>
  <c r="Q137" i="40" s="1"/>
  <c r="W137" i="40"/>
  <c r="K138" i="40"/>
  <c r="L138" i="40" s="1"/>
  <c r="O138" i="40" s="1"/>
  <c r="Q138" i="40" s="1"/>
  <c r="W138" i="40"/>
  <c r="K139" i="40"/>
  <c r="L139" i="40" s="1"/>
  <c r="O139" i="40" s="1"/>
  <c r="Q139" i="40" s="1"/>
  <c r="W139" i="40"/>
  <c r="K140" i="40"/>
  <c r="L140" i="40" s="1"/>
  <c r="O140" i="40" s="1"/>
  <c r="Q140" i="40" s="1"/>
  <c r="W140" i="40"/>
  <c r="K141" i="40"/>
  <c r="L141" i="40" s="1"/>
  <c r="O141" i="40" s="1"/>
  <c r="Q141" i="40" s="1"/>
  <c r="W141" i="40"/>
  <c r="K142" i="40"/>
  <c r="L142" i="40" s="1"/>
  <c r="O142" i="40" s="1"/>
  <c r="Q142" i="40" s="1"/>
  <c r="W142" i="40"/>
  <c r="K143" i="40"/>
  <c r="L143" i="40" s="1"/>
  <c r="O143" i="40" s="1"/>
  <c r="Q143" i="40" s="1"/>
  <c r="W143" i="40"/>
  <c r="K144" i="40"/>
  <c r="L144" i="40" s="1"/>
  <c r="O144" i="40" s="1"/>
  <c r="Q144" i="40" s="1"/>
  <c r="W144" i="40"/>
  <c r="K145" i="40"/>
  <c r="L145" i="40" s="1"/>
  <c r="O145" i="40" s="1"/>
  <c r="Q145" i="40" s="1"/>
  <c r="W145" i="40"/>
  <c r="K146" i="40"/>
  <c r="L146" i="40" s="1"/>
  <c r="O146" i="40" s="1"/>
  <c r="Q146" i="40" s="1"/>
  <c r="W146" i="40"/>
  <c r="K147" i="40"/>
  <c r="L147" i="40" s="1"/>
  <c r="O147" i="40" s="1"/>
  <c r="Q147" i="40" s="1"/>
  <c r="W147" i="40"/>
  <c r="K148" i="40"/>
  <c r="L148" i="40" s="1"/>
  <c r="O148" i="40" s="1"/>
  <c r="Q148" i="40" s="1"/>
  <c r="W148" i="40"/>
  <c r="K149" i="40"/>
  <c r="L149" i="40" s="1"/>
  <c r="O149" i="40" s="1"/>
  <c r="Q149" i="40" s="1"/>
  <c r="W149" i="40"/>
  <c r="K150" i="40"/>
  <c r="L150" i="40" s="1"/>
  <c r="O150" i="40" s="1"/>
  <c r="Q150" i="40" s="1"/>
  <c r="W150" i="40"/>
  <c r="K151" i="40"/>
  <c r="L151" i="40" s="1"/>
  <c r="O151" i="40" s="1"/>
  <c r="Q151" i="40" s="1"/>
  <c r="W151" i="40"/>
  <c r="K152" i="40"/>
  <c r="L152" i="40" s="1"/>
  <c r="O152" i="40" s="1"/>
  <c r="Q152" i="40" s="1"/>
  <c r="W152" i="40"/>
  <c r="K153" i="40"/>
  <c r="L153" i="40" s="1"/>
  <c r="O153" i="40" s="1"/>
  <c r="Q153" i="40" s="1"/>
  <c r="W153" i="40"/>
  <c r="K154" i="40"/>
  <c r="L154" i="40" s="1"/>
  <c r="O154" i="40" s="1"/>
  <c r="Q154" i="40" s="1"/>
  <c r="W154" i="40"/>
  <c r="K155" i="40"/>
  <c r="L155" i="40" s="1"/>
  <c r="O155" i="40" s="1"/>
  <c r="Q155" i="40" s="1"/>
  <c r="V155" i="40"/>
  <c r="W155" i="40"/>
  <c r="K156" i="40"/>
  <c r="L156" i="40" s="1"/>
  <c r="O156" i="40" s="1"/>
  <c r="Q156" i="40" s="1"/>
  <c r="W156" i="40"/>
  <c r="K157" i="40"/>
  <c r="L157" i="40" s="1"/>
  <c r="O157" i="40" s="1"/>
  <c r="Q157" i="40" s="1"/>
  <c r="W157" i="40"/>
  <c r="K158" i="40"/>
  <c r="L158" i="40" s="1"/>
  <c r="O158" i="40" s="1"/>
  <c r="Q158" i="40" s="1"/>
  <c r="W158" i="40"/>
  <c r="K159" i="40"/>
  <c r="L159" i="40" s="1"/>
  <c r="O159" i="40" s="1"/>
  <c r="Q159" i="40" s="1"/>
  <c r="W159" i="40"/>
  <c r="K160" i="40"/>
  <c r="L160" i="40" s="1"/>
  <c r="O160" i="40" s="1"/>
  <c r="Q160" i="40" s="1"/>
  <c r="W160" i="40"/>
  <c r="K161" i="40"/>
  <c r="L161" i="40" s="1"/>
  <c r="O161" i="40" s="1"/>
  <c r="Q161" i="40" s="1"/>
  <c r="W161" i="40"/>
  <c r="K162" i="40"/>
  <c r="L162" i="40" s="1"/>
  <c r="O162" i="40" s="1"/>
  <c r="Q162" i="40" s="1"/>
  <c r="W162" i="40"/>
  <c r="K163" i="40"/>
  <c r="L163" i="40" s="1"/>
  <c r="O163" i="40" s="1"/>
  <c r="Q163" i="40" s="1"/>
  <c r="W163" i="40"/>
  <c r="K164" i="40"/>
  <c r="L164" i="40" s="1"/>
  <c r="O164" i="40" s="1"/>
  <c r="Q164" i="40" s="1"/>
  <c r="W164" i="40"/>
  <c r="K165" i="40"/>
  <c r="L165" i="40" s="1"/>
  <c r="O165" i="40" s="1"/>
  <c r="Q165" i="40" s="1"/>
  <c r="W165" i="40"/>
  <c r="K166" i="40"/>
  <c r="L166" i="40" s="1"/>
  <c r="O166" i="40" s="1"/>
  <c r="Q166" i="40" s="1"/>
  <c r="W166" i="40"/>
  <c r="K167" i="40"/>
  <c r="L167" i="40" s="1"/>
  <c r="O167" i="40" s="1"/>
  <c r="Q167" i="40" s="1"/>
  <c r="W167" i="40"/>
  <c r="K168" i="40"/>
  <c r="L168" i="40" s="1"/>
  <c r="O168" i="40" s="1"/>
  <c r="Q168" i="40" s="1"/>
  <c r="W168" i="40"/>
  <c r="K169" i="40"/>
  <c r="L169" i="40" s="1"/>
  <c r="O169" i="40" s="1"/>
  <c r="Q169" i="40" s="1"/>
  <c r="W169" i="40"/>
  <c r="K170" i="40"/>
  <c r="L170" i="40" s="1"/>
  <c r="O170" i="40" s="1"/>
  <c r="Q170" i="40" s="1"/>
  <c r="W170" i="40"/>
  <c r="K171" i="40"/>
  <c r="L171" i="40" s="1"/>
  <c r="O171" i="40" s="1"/>
  <c r="Q171" i="40" s="1"/>
  <c r="W171" i="40"/>
  <c r="K172" i="40"/>
  <c r="L172" i="40" s="1"/>
  <c r="O172" i="40" s="1"/>
  <c r="Q172" i="40" s="1"/>
  <c r="W172" i="40"/>
  <c r="K173" i="40"/>
  <c r="L173" i="40" s="1"/>
  <c r="O173" i="40" s="1"/>
  <c r="Q173" i="40" s="1"/>
  <c r="W173" i="40"/>
  <c r="K174" i="40"/>
  <c r="L174" i="40" s="1"/>
  <c r="O174" i="40" s="1"/>
  <c r="Q174" i="40" s="1"/>
  <c r="W174" i="40"/>
  <c r="K175" i="40"/>
  <c r="L175" i="40" s="1"/>
  <c r="O175" i="40" s="1"/>
  <c r="Q175" i="40" s="1"/>
  <c r="K176" i="40"/>
  <c r="L176" i="40" s="1"/>
  <c r="O176" i="40" s="1"/>
  <c r="Q176" i="40" s="1"/>
  <c r="W177" i="40"/>
  <c r="K178" i="40"/>
  <c r="L178" i="40" s="1"/>
  <c r="O178" i="40" s="1"/>
  <c r="Q178" i="40" s="1"/>
  <c r="W178" i="40"/>
  <c r="K179" i="40"/>
  <c r="L179" i="40" s="1"/>
  <c r="O179" i="40" s="1"/>
  <c r="Q179" i="40" s="1"/>
  <c r="W179" i="40"/>
  <c r="K180" i="40"/>
  <c r="L180" i="40" s="1"/>
  <c r="O180" i="40" s="1"/>
  <c r="Q180" i="40" s="1"/>
  <c r="W180" i="40"/>
  <c r="K181" i="40"/>
  <c r="L181" i="40" s="1"/>
  <c r="O181" i="40" s="1"/>
  <c r="Q181" i="40" s="1"/>
  <c r="W181" i="40"/>
  <c r="K182" i="40"/>
  <c r="L182" i="40" s="1"/>
  <c r="O182" i="40" s="1"/>
  <c r="Q182" i="40" s="1"/>
  <c r="W182" i="40"/>
  <c r="K183" i="40"/>
  <c r="L183" i="40" s="1"/>
  <c r="O183" i="40" s="1"/>
  <c r="Q183" i="40" s="1"/>
  <c r="W183" i="40"/>
  <c r="K184" i="40"/>
  <c r="L184" i="40" s="1"/>
  <c r="O184" i="40" s="1"/>
  <c r="Q184" i="40" s="1"/>
  <c r="W184" i="40"/>
  <c r="K185" i="40"/>
  <c r="L185" i="40" s="1"/>
  <c r="O185" i="40" s="1"/>
  <c r="Q185" i="40" s="1"/>
  <c r="W185" i="40"/>
  <c r="K186" i="40"/>
  <c r="L186" i="40" s="1"/>
  <c r="O186" i="40" s="1"/>
  <c r="Q186" i="40" s="1"/>
  <c r="W186" i="40"/>
  <c r="K187" i="40"/>
  <c r="L187" i="40" s="1"/>
  <c r="O187" i="40" s="1"/>
  <c r="Q187" i="40" s="1"/>
  <c r="W187" i="40"/>
  <c r="K188" i="40"/>
  <c r="L188" i="40" s="1"/>
  <c r="O188" i="40" s="1"/>
  <c r="Q188" i="40" s="1"/>
  <c r="W188" i="40"/>
  <c r="K189" i="40"/>
  <c r="L189" i="40" s="1"/>
  <c r="O189" i="40" s="1"/>
  <c r="Q189" i="40" s="1"/>
  <c r="W189" i="40"/>
  <c r="K190" i="40"/>
  <c r="L190" i="40" s="1"/>
  <c r="O190" i="40" s="1"/>
  <c r="Q190" i="40" s="1"/>
  <c r="W190" i="40"/>
  <c r="K191" i="40"/>
  <c r="L191" i="40" s="1"/>
  <c r="O191" i="40" s="1"/>
  <c r="Q191" i="40" s="1"/>
  <c r="W191" i="40"/>
  <c r="K192" i="40"/>
  <c r="L192" i="40" s="1"/>
  <c r="O192" i="40" s="1"/>
  <c r="Q192" i="40" s="1"/>
  <c r="W192" i="40"/>
  <c r="K193" i="40"/>
  <c r="L193" i="40" s="1"/>
  <c r="O193" i="40" s="1"/>
  <c r="Q193" i="40" s="1"/>
  <c r="K194" i="40"/>
  <c r="L194" i="40" s="1"/>
  <c r="O194" i="40" s="1"/>
  <c r="Q194" i="40" s="1"/>
  <c r="W195" i="40"/>
  <c r="K196" i="40"/>
  <c r="L196" i="40" s="1"/>
  <c r="O196" i="40" s="1"/>
  <c r="Q196" i="40" s="1"/>
  <c r="W196" i="40"/>
  <c r="K197" i="40"/>
  <c r="L197" i="40" s="1"/>
  <c r="O197" i="40" s="1"/>
  <c r="Q197" i="40" s="1"/>
  <c r="W197" i="40"/>
  <c r="K198" i="40"/>
  <c r="L198" i="40" s="1"/>
  <c r="O198" i="40" s="1"/>
  <c r="Q198" i="40" s="1"/>
  <c r="W198" i="40"/>
  <c r="K199" i="40"/>
  <c r="L199" i="40" s="1"/>
  <c r="O199" i="40" s="1"/>
  <c r="Q199" i="40" s="1"/>
  <c r="W199" i="40"/>
  <c r="K200" i="40"/>
  <c r="L200" i="40" s="1"/>
  <c r="O200" i="40" s="1"/>
  <c r="Q200" i="40" s="1"/>
  <c r="W200" i="40"/>
  <c r="K201" i="40"/>
  <c r="L201" i="40" s="1"/>
  <c r="O201" i="40" s="1"/>
  <c r="Q201" i="40" s="1"/>
  <c r="W201" i="40"/>
  <c r="K202" i="40"/>
  <c r="L202" i="40" s="1"/>
  <c r="O202" i="40" s="1"/>
  <c r="Q202" i="40" s="1"/>
  <c r="W202" i="40"/>
  <c r="K203" i="40"/>
  <c r="L203" i="40" s="1"/>
  <c r="O203" i="40" s="1"/>
  <c r="Q203" i="40" s="1"/>
  <c r="W203" i="40"/>
  <c r="K204" i="40"/>
  <c r="L204" i="40" s="1"/>
  <c r="O204" i="40" s="1"/>
  <c r="Q204" i="40" s="1"/>
  <c r="W204" i="40"/>
  <c r="K205" i="40"/>
  <c r="L205" i="40" s="1"/>
  <c r="O205" i="40" s="1"/>
  <c r="Q205" i="40" s="1"/>
  <c r="K206" i="40"/>
  <c r="L206" i="40" s="1"/>
  <c r="O206" i="40" s="1"/>
  <c r="Q206" i="40" s="1"/>
  <c r="K207" i="40"/>
  <c r="L207" i="40" s="1"/>
  <c r="O207" i="40" s="1"/>
  <c r="Q207" i="40" s="1"/>
  <c r="V208" i="40"/>
  <c r="W208" i="40"/>
  <c r="K209" i="40"/>
  <c r="L209" i="40" s="1"/>
  <c r="O209" i="40" s="1"/>
  <c r="Q209" i="40" s="1"/>
  <c r="W209" i="40"/>
  <c r="K210" i="40"/>
  <c r="L210" i="40" s="1"/>
  <c r="O210" i="40" s="1"/>
  <c r="Q210" i="40" s="1"/>
  <c r="K211" i="40"/>
  <c r="L211" i="40" s="1"/>
  <c r="O211" i="40" s="1"/>
  <c r="Q211" i="40" s="1"/>
  <c r="V212" i="40"/>
  <c r="W212" i="40"/>
  <c r="K213" i="40"/>
  <c r="L213" i="40" s="1"/>
  <c r="O213" i="40" s="1"/>
  <c r="Q213" i="40" s="1"/>
  <c r="W213" i="40"/>
  <c r="K214" i="40"/>
  <c r="L214" i="40" s="1"/>
  <c r="O214" i="40" s="1"/>
  <c r="Q214" i="40" s="1"/>
  <c r="W214" i="40"/>
  <c r="K215" i="40"/>
  <c r="L215" i="40" s="1"/>
  <c r="O215" i="40" s="1"/>
  <c r="Q215" i="40" s="1"/>
  <c r="W215" i="40"/>
  <c r="K216" i="40"/>
  <c r="L216" i="40" s="1"/>
  <c r="O216" i="40" s="1"/>
  <c r="Q216" i="40" s="1"/>
  <c r="W216" i="40"/>
  <c r="K217" i="40"/>
  <c r="L217" i="40" s="1"/>
  <c r="O217" i="40" s="1"/>
  <c r="Q217" i="40" s="1"/>
  <c r="W217" i="40"/>
  <c r="K218" i="40"/>
  <c r="L218" i="40" s="1"/>
  <c r="O218" i="40" s="1"/>
  <c r="Q218" i="40" s="1"/>
  <c r="W218" i="40"/>
  <c r="K219" i="40"/>
  <c r="L219" i="40" s="1"/>
  <c r="O219" i="40" s="1"/>
  <c r="Q219" i="40" s="1"/>
  <c r="W219" i="40"/>
  <c r="K220" i="40"/>
  <c r="L220" i="40" s="1"/>
  <c r="O220" i="40" s="1"/>
  <c r="Q220" i="40" s="1"/>
  <c r="W220" i="40"/>
  <c r="K221" i="40"/>
  <c r="L221" i="40" s="1"/>
  <c r="O221" i="40" s="1"/>
  <c r="Q221" i="40" s="1"/>
  <c r="W221" i="40"/>
  <c r="K222" i="40"/>
  <c r="L222" i="40" s="1"/>
  <c r="O222" i="40" s="1"/>
  <c r="Q222" i="40" s="1"/>
  <c r="W222" i="40"/>
  <c r="K223" i="40"/>
  <c r="L223" i="40" s="1"/>
  <c r="O223" i="40" s="1"/>
  <c r="Q223" i="40" s="1"/>
  <c r="W223" i="40"/>
  <c r="K224" i="40"/>
  <c r="L224" i="40" s="1"/>
  <c r="O224" i="40" s="1"/>
  <c r="Q224" i="40" s="1"/>
  <c r="K225" i="40"/>
  <c r="L225" i="40" s="1"/>
  <c r="S225" i="40"/>
  <c r="V226" i="40"/>
  <c r="W226" i="40"/>
  <c r="K227" i="40"/>
  <c r="L227" i="40" s="1"/>
  <c r="O227" i="40" s="1"/>
  <c r="Q227" i="40" s="1"/>
  <c r="W227" i="40"/>
  <c r="K228" i="40"/>
  <c r="L228" i="40" s="1"/>
  <c r="O228" i="40" s="1"/>
  <c r="Q228" i="40" s="1"/>
  <c r="W228" i="40"/>
  <c r="K229" i="40"/>
  <c r="L229" i="40" s="1"/>
  <c r="O229" i="40" s="1"/>
  <c r="Q229" i="40" s="1"/>
  <c r="W229" i="40"/>
  <c r="K230" i="40"/>
  <c r="L230" i="40" s="1"/>
  <c r="O230" i="40" s="1"/>
  <c r="Q230" i="40" s="1"/>
  <c r="W230" i="40"/>
  <c r="K231" i="40"/>
  <c r="L231" i="40" s="1"/>
  <c r="O231" i="40" s="1"/>
  <c r="Q231" i="40" s="1"/>
  <c r="W231" i="40"/>
  <c r="K232" i="40"/>
  <c r="L232" i="40" s="1"/>
  <c r="O232" i="40" s="1"/>
  <c r="Q232" i="40" s="1"/>
  <c r="W232" i="40"/>
  <c r="K233" i="40"/>
  <c r="L233" i="40" s="1"/>
  <c r="O233" i="40" s="1"/>
  <c r="Q233" i="40" s="1"/>
  <c r="W233" i="40"/>
  <c r="K234" i="40"/>
  <c r="L234" i="40" s="1"/>
  <c r="O234" i="40" s="1"/>
  <c r="Q234" i="40" s="1"/>
  <c r="W234" i="40"/>
  <c r="K235" i="40"/>
  <c r="L235" i="40" s="1"/>
  <c r="O235" i="40" s="1"/>
  <c r="Q235" i="40" s="1"/>
  <c r="W235" i="40"/>
  <c r="K236" i="40"/>
  <c r="L236" i="40" s="1"/>
  <c r="O236" i="40" s="1"/>
  <c r="Q236" i="40" s="1"/>
  <c r="W236" i="40"/>
  <c r="K237" i="40"/>
  <c r="L237" i="40" s="1"/>
  <c r="O237" i="40" s="1"/>
  <c r="Q237" i="40" s="1"/>
  <c r="W237" i="40"/>
  <c r="K238" i="40"/>
  <c r="L238" i="40" s="1"/>
  <c r="O238" i="40" s="1"/>
  <c r="Q238" i="40" s="1"/>
  <c r="K239" i="40"/>
  <c r="L239" i="40" s="1"/>
  <c r="O239" i="40" s="1"/>
  <c r="Q239" i="40" s="1"/>
  <c r="K240" i="40"/>
  <c r="L240" i="40" s="1"/>
  <c r="O240" i="40" s="1"/>
  <c r="Q240" i="40" s="1"/>
  <c r="V241" i="40"/>
  <c r="W241" i="40"/>
  <c r="K242" i="40"/>
  <c r="L242" i="40" s="1"/>
  <c r="O242" i="40" s="1"/>
  <c r="Q242" i="40" s="1"/>
  <c r="S242" i="40"/>
  <c r="W242" i="40"/>
  <c r="P243" i="40"/>
  <c r="N243" i="40"/>
  <c r="J243" i="40"/>
  <c r="H243" i="40"/>
  <c r="M243" i="40"/>
  <c r="W29" i="40"/>
  <c r="K29" i="40"/>
  <c r="L29" i="40" s="1"/>
  <c r="O29" i="40" s="1"/>
  <c r="Q29" i="40" s="1"/>
  <c r="W177" i="33"/>
  <c r="M120" i="33"/>
  <c r="W243" i="42" l="1"/>
  <c r="O103" i="42"/>
  <c r="Q103" i="42" s="1"/>
  <c r="T103" i="42" s="1"/>
  <c r="L245" i="42"/>
  <c r="O31" i="42"/>
  <c r="Q31" i="42" s="1"/>
  <c r="T31" i="42" s="1"/>
  <c r="V103" i="42"/>
  <c r="X103" i="42" s="1"/>
  <c r="K243" i="42"/>
  <c r="L243" i="42"/>
  <c r="O12" i="42"/>
  <c r="M244" i="42"/>
  <c r="O2" i="42"/>
  <c r="L247" i="42"/>
  <c r="O225" i="42"/>
  <c r="Q225" i="42" s="1"/>
  <c r="T225" i="42" s="1"/>
  <c r="L248" i="42"/>
  <c r="O242" i="42"/>
  <c r="Q242" i="42" s="1"/>
  <c r="T242" i="42" s="1"/>
  <c r="T242" i="40"/>
  <c r="V242" i="40" s="1"/>
  <c r="X242" i="40" s="1"/>
  <c r="T103" i="40"/>
  <c r="V103" i="40" s="1"/>
  <c r="X103" i="40" s="1"/>
  <c r="T31" i="40"/>
  <c r="V31" i="40" s="1"/>
  <c r="X31" i="40" s="1"/>
  <c r="O120" i="40"/>
  <c r="Q120" i="40" s="1"/>
  <c r="O225" i="40"/>
  <c r="Q225" i="40" s="1"/>
  <c r="T225" i="40" s="1"/>
  <c r="L247" i="40"/>
  <c r="W243" i="40"/>
  <c r="M244" i="40"/>
  <c r="O2" i="40"/>
  <c r="L248" i="40"/>
  <c r="K243" i="40"/>
  <c r="L245" i="40"/>
  <c r="L246" i="40"/>
  <c r="L243" i="40"/>
  <c r="W242" i="33"/>
  <c r="V241" i="33"/>
  <c r="V226" i="33"/>
  <c r="V212" i="33"/>
  <c r="V208" i="33"/>
  <c r="V155" i="33"/>
  <c r="V97" i="33"/>
  <c r="V94" i="33"/>
  <c r="V24" i="33"/>
  <c r="S242" i="33"/>
  <c r="S225" i="33"/>
  <c r="S103" i="33"/>
  <c r="S31" i="33"/>
  <c r="K12" i="33"/>
  <c r="O243" i="42" l="1"/>
  <c r="O8" i="42" s="1"/>
  <c r="X2" i="42" s="1"/>
  <c r="X4" i="42" s="1"/>
  <c r="Q12" i="42"/>
  <c r="L249" i="42"/>
  <c r="M246" i="42"/>
  <c r="O1" i="42"/>
  <c r="O3" i="42" s="1"/>
  <c r="O5" i="42" s="1"/>
  <c r="V242" i="42"/>
  <c r="X242" i="42" s="1"/>
  <c r="V31" i="42"/>
  <c r="X31" i="42" s="1"/>
  <c r="L249" i="40"/>
  <c r="M246" i="40"/>
  <c r="O1" i="40"/>
  <c r="O3" i="40" s="1"/>
  <c r="O5" i="40" s="1"/>
  <c r="O243" i="40"/>
  <c r="O8" i="40" s="1"/>
  <c r="X2" i="40" s="1"/>
  <c r="X4" i="40" s="1"/>
  <c r="L12" i="33"/>
  <c r="O12" i="33" s="1"/>
  <c r="Q12" i="33" s="1"/>
  <c r="H3" i="37"/>
  <c r="H4" i="37"/>
  <c r="H5" i="37"/>
  <c r="H6" i="37"/>
  <c r="H7" i="37"/>
  <c r="H8" i="37"/>
  <c r="H9" i="37"/>
  <c r="H10" i="37"/>
  <c r="H11" i="37"/>
  <c r="H12" i="37"/>
  <c r="H13" i="37"/>
  <c r="H14" i="37"/>
  <c r="H15" i="37"/>
  <c r="H16" i="37"/>
  <c r="H17" i="37"/>
  <c r="H18" i="37"/>
  <c r="H19" i="37"/>
  <c r="H20" i="37"/>
  <c r="H21" i="37"/>
  <c r="H22" i="37"/>
  <c r="H23" i="37"/>
  <c r="H24" i="37"/>
  <c r="H25" i="37"/>
  <c r="H26" i="37"/>
  <c r="H27" i="37"/>
  <c r="H28" i="37"/>
  <c r="H29" i="37"/>
  <c r="H30" i="37"/>
  <c r="H31" i="37"/>
  <c r="H32" i="37"/>
  <c r="H33" i="37"/>
  <c r="H34" i="37"/>
  <c r="H35" i="37"/>
  <c r="H36" i="37"/>
  <c r="H37" i="37"/>
  <c r="H38" i="37"/>
  <c r="H39" i="37"/>
  <c r="H40" i="37"/>
  <c r="H41" i="37"/>
  <c r="H42" i="37"/>
  <c r="H43" i="37"/>
  <c r="H44" i="37"/>
  <c r="H45" i="37"/>
  <c r="H46" i="37"/>
  <c r="H47" i="37"/>
  <c r="H48" i="37"/>
  <c r="H49" i="37"/>
  <c r="H50" i="37"/>
  <c r="H51" i="37"/>
  <c r="H52" i="37"/>
  <c r="H53" i="37"/>
  <c r="H54" i="37"/>
  <c r="H55" i="37"/>
  <c r="H56" i="37"/>
  <c r="H57" i="37"/>
  <c r="H58" i="37"/>
  <c r="H59" i="37"/>
  <c r="H60" i="37"/>
  <c r="H61" i="37"/>
  <c r="H62" i="37"/>
  <c r="H63" i="37"/>
  <c r="H64" i="37"/>
  <c r="H65" i="37"/>
  <c r="H66" i="37"/>
  <c r="H67" i="37"/>
  <c r="H68" i="37"/>
  <c r="H69" i="37"/>
  <c r="H70" i="37"/>
  <c r="H71" i="37"/>
  <c r="H72" i="37"/>
  <c r="H73" i="37"/>
  <c r="H74" i="37"/>
  <c r="H75" i="37"/>
  <c r="H76" i="37"/>
  <c r="H77" i="37"/>
  <c r="H78" i="37"/>
  <c r="H79" i="37"/>
  <c r="H80" i="37"/>
  <c r="H81" i="37"/>
  <c r="H82" i="37"/>
  <c r="H83" i="37"/>
  <c r="H84" i="37"/>
  <c r="H85" i="37"/>
  <c r="H86" i="37"/>
  <c r="H87" i="37"/>
  <c r="H88" i="37"/>
  <c r="H89" i="37"/>
  <c r="H90" i="37"/>
  <c r="H91" i="37"/>
  <c r="H92" i="37"/>
  <c r="H93" i="37"/>
  <c r="H94" i="37"/>
  <c r="H95" i="37"/>
  <c r="H96" i="37"/>
  <c r="H97" i="37"/>
  <c r="H98" i="37"/>
  <c r="H99" i="37"/>
  <c r="H100" i="37"/>
  <c r="H101" i="37"/>
  <c r="H102" i="37"/>
  <c r="H103" i="37"/>
  <c r="H104" i="37"/>
  <c r="H105" i="37"/>
  <c r="H106" i="37"/>
  <c r="H107" i="37"/>
  <c r="H108" i="37"/>
  <c r="H109" i="37"/>
  <c r="H110" i="37"/>
  <c r="H111" i="37"/>
  <c r="H112" i="37"/>
  <c r="H113" i="37"/>
  <c r="H114" i="37"/>
  <c r="H115" i="37"/>
  <c r="H116" i="37"/>
  <c r="H117" i="37"/>
  <c r="H118" i="37"/>
  <c r="H119" i="37"/>
  <c r="H120" i="37"/>
  <c r="H121" i="37"/>
  <c r="H122" i="37"/>
  <c r="H123" i="37"/>
  <c r="H124" i="37"/>
  <c r="H125" i="37"/>
  <c r="H126" i="37"/>
  <c r="H127" i="37"/>
  <c r="H128" i="37"/>
  <c r="H129" i="37"/>
  <c r="H130" i="37"/>
  <c r="H131" i="37"/>
  <c r="H132" i="37"/>
  <c r="H133" i="37"/>
  <c r="H134" i="37"/>
  <c r="H135" i="37"/>
  <c r="H136" i="37"/>
  <c r="H137" i="37"/>
  <c r="H138" i="37"/>
  <c r="H139" i="37"/>
  <c r="H140" i="37"/>
  <c r="H141" i="37"/>
  <c r="H142" i="37"/>
  <c r="H143" i="37"/>
  <c r="H144" i="37"/>
  <c r="H145" i="37"/>
  <c r="H146" i="37"/>
  <c r="H147" i="37"/>
  <c r="H148" i="37"/>
  <c r="H149" i="37"/>
  <c r="H150" i="37"/>
  <c r="H151" i="37"/>
  <c r="H152" i="37"/>
  <c r="H153" i="37"/>
  <c r="H154" i="37"/>
  <c r="H155" i="37"/>
  <c r="H156" i="37"/>
  <c r="H157" i="37"/>
  <c r="H158" i="37"/>
  <c r="H159" i="37"/>
  <c r="H160" i="37"/>
  <c r="H161" i="37"/>
  <c r="H162" i="37"/>
  <c r="H163" i="37"/>
  <c r="H164" i="37"/>
  <c r="H165" i="37"/>
  <c r="H166" i="37"/>
  <c r="H167" i="37"/>
  <c r="H168" i="37"/>
  <c r="H169" i="37"/>
  <c r="H170" i="37"/>
  <c r="H171" i="37"/>
  <c r="H172" i="37"/>
  <c r="H173" i="37"/>
  <c r="H174" i="37"/>
  <c r="H175" i="37"/>
  <c r="H176" i="37"/>
  <c r="H177" i="37"/>
  <c r="H178" i="37"/>
  <c r="H179" i="37"/>
  <c r="H180" i="37"/>
  <c r="H181" i="37"/>
  <c r="H182" i="37"/>
  <c r="H183" i="37"/>
  <c r="H184" i="37"/>
  <c r="H185" i="37"/>
  <c r="H186" i="37"/>
  <c r="H187" i="37"/>
  <c r="H188" i="37"/>
  <c r="H189" i="37"/>
  <c r="H190" i="37"/>
  <c r="H191" i="37"/>
  <c r="H192" i="37"/>
  <c r="H193" i="37"/>
  <c r="H194" i="37"/>
  <c r="H195" i="37"/>
  <c r="H196" i="37"/>
  <c r="H197" i="37"/>
  <c r="H198" i="37"/>
  <c r="H199" i="37"/>
  <c r="H200" i="37"/>
  <c r="H201" i="37"/>
  <c r="H202" i="37"/>
  <c r="H203" i="37"/>
  <c r="H204" i="37"/>
  <c r="H205" i="37"/>
  <c r="H206" i="37"/>
  <c r="H207" i="37"/>
  <c r="H208" i="37"/>
  <c r="H209" i="37"/>
  <c r="H210" i="37"/>
  <c r="H211" i="37"/>
  <c r="H212" i="37"/>
  <c r="H213" i="37"/>
  <c r="H214" i="37"/>
  <c r="H215" i="37"/>
  <c r="H216" i="37"/>
  <c r="H217" i="37"/>
  <c r="H218" i="37"/>
  <c r="H219" i="37"/>
  <c r="H220" i="37"/>
  <c r="H221" i="37"/>
  <c r="H222" i="37"/>
  <c r="H223" i="37"/>
  <c r="H224" i="37"/>
  <c r="H2" i="37"/>
  <c r="G105" i="37"/>
  <c r="G106" i="37"/>
  <c r="G107" i="37"/>
  <c r="G108" i="37"/>
  <c r="G109" i="37"/>
  <c r="G110" i="37"/>
  <c r="G111" i="37"/>
  <c r="G112" i="37"/>
  <c r="G113" i="37"/>
  <c r="G114" i="37"/>
  <c r="G115" i="37"/>
  <c r="G116" i="37"/>
  <c r="G117" i="37"/>
  <c r="G118" i="37"/>
  <c r="G119" i="37"/>
  <c r="G120" i="37"/>
  <c r="G121" i="37"/>
  <c r="G122" i="37"/>
  <c r="G123" i="37"/>
  <c r="G124" i="37"/>
  <c r="G125" i="37"/>
  <c r="G126" i="37"/>
  <c r="G127" i="37"/>
  <c r="G128" i="37"/>
  <c r="G129" i="37"/>
  <c r="G130" i="37"/>
  <c r="G131" i="37"/>
  <c r="G132" i="37"/>
  <c r="G133" i="37"/>
  <c r="G134" i="37"/>
  <c r="G135" i="37"/>
  <c r="G136" i="37"/>
  <c r="G137" i="37"/>
  <c r="G138" i="37"/>
  <c r="G139" i="37"/>
  <c r="G140" i="37"/>
  <c r="G141" i="37"/>
  <c r="G142" i="37"/>
  <c r="G143" i="37"/>
  <c r="G144" i="37"/>
  <c r="G145" i="37"/>
  <c r="G146" i="37"/>
  <c r="G147" i="37"/>
  <c r="G148" i="37"/>
  <c r="G149" i="37"/>
  <c r="G150" i="37"/>
  <c r="G151" i="37"/>
  <c r="G152" i="37"/>
  <c r="G153" i="37"/>
  <c r="G154" i="37"/>
  <c r="G155" i="37"/>
  <c r="G156" i="37"/>
  <c r="G157" i="37"/>
  <c r="G158" i="37"/>
  <c r="G159" i="37"/>
  <c r="G160" i="37"/>
  <c r="G161" i="37"/>
  <c r="G162" i="37"/>
  <c r="G163" i="37"/>
  <c r="G164" i="37"/>
  <c r="G165" i="37"/>
  <c r="G166" i="37"/>
  <c r="G167" i="37"/>
  <c r="G168" i="37"/>
  <c r="G169" i="37"/>
  <c r="G170" i="37"/>
  <c r="G171" i="37"/>
  <c r="G172" i="37"/>
  <c r="G173" i="37"/>
  <c r="G174" i="37"/>
  <c r="G175" i="37"/>
  <c r="G176" i="37"/>
  <c r="G177" i="37"/>
  <c r="G178" i="37"/>
  <c r="G179" i="37"/>
  <c r="G180" i="37"/>
  <c r="G181" i="37"/>
  <c r="G182" i="37"/>
  <c r="G183" i="37"/>
  <c r="G184" i="37"/>
  <c r="G185" i="37"/>
  <c r="G186" i="37"/>
  <c r="G187" i="37"/>
  <c r="G188" i="37"/>
  <c r="G189" i="37"/>
  <c r="G190" i="37"/>
  <c r="G191" i="37"/>
  <c r="G192" i="37"/>
  <c r="G193" i="37"/>
  <c r="G194" i="37"/>
  <c r="G195" i="37"/>
  <c r="G196" i="37"/>
  <c r="G197" i="37"/>
  <c r="G198" i="37"/>
  <c r="G199" i="37"/>
  <c r="G200" i="37"/>
  <c r="G201" i="37"/>
  <c r="G202" i="37"/>
  <c r="G203" i="37"/>
  <c r="G204" i="37"/>
  <c r="G205" i="37"/>
  <c r="G206" i="37"/>
  <c r="G207" i="37"/>
  <c r="G208" i="37"/>
  <c r="G209" i="37"/>
  <c r="G210" i="37"/>
  <c r="G211" i="37"/>
  <c r="G212" i="37"/>
  <c r="G213" i="37"/>
  <c r="G214" i="37"/>
  <c r="G215" i="37"/>
  <c r="G216" i="37"/>
  <c r="G217" i="37"/>
  <c r="G218" i="37"/>
  <c r="G219" i="37"/>
  <c r="G220" i="37"/>
  <c r="G221" i="37"/>
  <c r="G222" i="37"/>
  <c r="G223" i="37"/>
  <c r="G224" i="37"/>
  <c r="G104" i="37"/>
  <c r="G3" i="37"/>
  <c r="G4" i="37"/>
  <c r="G5" i="37"/>
  <c r="G6" i="37"/>
  <c r="G7" i="37"/>
  <c r="G8" i="37"/>
  <c r="G9" i="37"/>
  <c r="G10" i="37"/>
  <c r="G11" i="37"/>
  <c r="G12" i="37"/>
  <c r="G13" i="37"/>
  <c r="G14" i="37"/>
  <c r="G15" i="37"/>
  <c r="G16" i="37"/>
  <c r="G17" i="37"/>
  <c r="G18" i="37"/>
  <c r="G19" i="37"/>
  <c r="G20" i="37"/>
  <c r="G21" i="37"/>
  <c r="G22" i="37"/>
  <c r="G23" i="37"/>
  <c r="G24" i="37"/>
  <c r="G25" i="37"/>
  <c r="G26" i="37"/>
  <c r="G27" i="37"/>
  <c r="G28" i="37"/>
  <c r="G29" i="37"/>
  <c r="G30" i="37"/>
  <c r="G31" i="37"/>
  <c r="G32" i="37"/>
  <c r="G33" i="37"/>
  <c r="G34" i="37"/>
  <c r="G35" i="37"/>
  <c r="G36" i="37"/>
  <c r="G37" i="37"/>
  <c r="G38" i="37"/>
  <c r="G39" i="37"/>
  <c r="G40" i="37"/>
  <c r="G41" i="37"/>
  <c r="G42" i="37"/>
  <c r="G43" i="37"/>
  <c r="G44" i="37"/>
  <c r="G45" i="37"/>
  <c r="G46" i="37"/>
  <c r="G47" i="37"/>
  <c r="G48" i="37"/>
  <c r="G49" i="37"/>
  <c r="G50" i="37"/>
  <c r="G51" i="37"/>
  <c r="G52" i="37"/>
  <c r="G53" i="37"/>
  <c r="G54" i="37"/>
  <c r="G55" i="37"/>
  <c r="G56" i="37"/>
  <c r="G57" i="37"/>
  <c r="G58" i="37"/>
  <c r="G59" i="37"/>
  <c r="G60" i="37"/>
  <c r="G61" i="37"/>
  <c r="G62" i="37"/>
  <c r="G63" i="37"/>
  <c r="G64" i="37"/>
  <c r="G65" i="37"/>
  <c r="G66" i="37"/>
  <c r="G67" i="37"/>
  <c r="G68" i="37"/>
  <c r="G69" i="37"/>
  <c r="G70" i="37"/>
  <c r="G71" i="37"/>
  <c r="G72" i="37"/>
  <c r="G73" i="37"/>
  <c r="G74" i="37"/>
  <c r="G75" i="37"/>
  <c r="G76" i="37"/>
  <c r="G77" i="37"/>
  <c r="G78" i="37"/>
  <c r="G79" i="37"/>
  <c r="G80" i="37"/>
  <c r="G81" i="37"/>
  <c r="G82" i="37"/>
  <c r="G83" i="37"/>
  <c r="G84" i="37"/>
  <c r="G85" i="37"/>
  <c r="G86" i="37"/>
  <c r="G87" i="37"/>
  <c r="G88" i="37"/>
  <c r="G89" i="37"/>
  <c r="G90" i="37"/>
  <c r="G91" i="37"/>
  <c r="G92" i="37"/>
  <c r="G93" i="37"/>
  <c r="G94" i="37"/>
  <c r="G95" i="37"/>
  <c r="G96" i="37"/>
  <c r="G97" i="37"/>
  <c r="G98" i="37"/>
  <c r="G99" i="37"/>
  <c r="G100" i="37"/>
  <c r="G101" i="37"/>
  <c r="G102" i="37"/>
  <c r="G103" i="37"/>
  <c r="G2" i="37"/>
  <c r="Q243" i="42" l="1"/>
  <c r="R236" i="42"/>
  <c r="S236" i="42" s="1"/>
  <c r="T236" i="42" s="1"/>
  <c r="R232" i="42"/>
  <c r="S232" i="42" s="1"/>
  <c r="T232" i="42" s="1"/>
  <c r="R228" i="42"/>
  <c r="S228" i="42" s="1"/>
  <c r="T228" i="42" s="1"/>
  <c r="R221" i="42"/>
  <c r="S221" i="42" s="1"/>
  <c r="T221" i="42" s="1"/>
  <c r="R217" i="42"/>
  <c r="S217" i="42" s="1"/>
  <c r="T217" i="42" s="1"/>
  <c r="R213" i="42"/>
  <c r="S213" i="42" s="1"/>
  <c r="T213" i="42" s="1"/>
  <c r="R235" i="42"/>
  <c r="S235" i="42" s="1"/>
  <c r="T235" i="42" s="1"/>
  <c r="R231" i="42"/>
  <c r="S231" i="42" s="1"/>
  <c r="T231" i="42" s="1"/>
  <c r="R224" i="42"/>
  <c r="S224" i="42" s="1"/>
  <c r="T224" i="42" s="1"/>
  <c r="T226" i="42" s="1"/>
  <c r="X226" i="42" s="1"/>
  <c r="R238" i="42"/>
  <c r="S238" i="42" s="1"/>
  <c r="T238" i="42" s="1"/>
  <c r="R234" i="42"/>
  <c r="S234" i="42" s="1"/>
  <c r="T234" i="42" s="1"/>
  <c r="R230" i="42"/>
  <c r="S230" i="42" s="1"/>
  <c r="T230" i="42" s="1"/>
  <c r="R239" i="42"/>
  <c r="S239" i="42" s="1"/>
  <c r="T239" i="42" s="1"/>
  <c r="R223" i="42"/>
  <c r="S223" i="42" s="1"/>
  <c r="T223" i="42" s="1"/>
  <c r="R219" i="42"/>
  <c r="S219" i="42" s="1"/>
  <c r="T219" i="42" s="1"/>
  <c r="R215" i="42"/>
  <c r="S215" i="42" s="1"/>
  <c r="T215" i="42" s="1"/>
  <c r="R209" i="42"/>
  <c r="S209" i="42" s="1"/>
  <c r="T209" i="42" s="1"/>
  <c r="R222" i="42"/>
  <c r="S222" i="42" s="1"/>
  <c r="T222" i="42" s="1"/>
  <c r="R220" i="42"/>
  <c r="S220" i="42" s="1"/>
  <c r="T220" i="42" s="1"/>
  <c r="R179" i="42"/>
  <c r="S179" i="42" s="1"/>
  <c r="T179" i="42" s="1"/>
  <c r="R178" i="42"/>
  <c r="S178" i="42" s="1"/>
  <c r="T178" i="42" s="1"/>
  <c r="R176" i="42"/>
  <c r="S176" i="42" s="1"/>
  <c r="T176" i="42" s="1"/>
  <c r="R216" i="42"/>
  <c r="S216" i="42" s="1"/>
  <c r="T216" i="42" s="1"/>
  <c r="R210" i="42"/>
  <c r="S210" i="42" s="1"/>
  <c r="T210" i="42" s="1"/>
  <c r="R197" i="42"/>
  <c r="S197" i="42" s="1"/>
  <c r="T197" i="42" s="1"/>
  <c r="R196" i="42"/>
  <c r="S196" i="42" s="1"/>
  <c r="T196" i="42" s="1"/>
  <c r="R194" i="42"/>
  <c r="S194" i="42" s="1"/>
  <c r="T194" i="42" s="1"/>
  <c r="R183" i="42"/>
  <c r="S183" i="42" s="1"/>
  <c r="T183" i="42" s="1"/>
  <c r="R182" i="42"/>
  <c r="S182" i="42" s="1"/>
  <c r="T182" i="42" s="1"/>
  <c r="R169" i="42"/>
  <c r="S169" i="42" s="1"/>
  <c r="T169" i="42" s="1"/>
  <c r="R168" i="42"/>
  <c r="S168" i="42" s="1"/>
  <c r="T168" i="42" s="1"/>
  <c r="R164" i="42"/>
  <c r="S164" i="42" s="1"/>
  <c r="T164" i="42" s="1"/>
  <c r="R207" i="42"/>
  <c r="S207" i="42" s="1"/>
  <c r="T207" i="42" s="1"/>
  <c r="R201" i="42"/>
  <c r="S201" i="42" s="1"/>
  <c r="T201" i="42" s="1"/>
  <c r="R200" i="42"/>
  <c r="S200" i="42" s="1"/>
  <c r="T200" i="42" s="1"/>
  <c r="R187" i="42"/>
  <c r="S187" i="42" s="1"/>
  <c r="T187" i="42" s="1"/>
  <c r="R186" i="42"/>
  <c r="S186" i="42" s="1"/>
  <c r="T186" i="42" s="1"/>
  <c r="R173" i="42"/>
  <c r="S173" i="42" s="1"/>
  <c r="T173" i="42" s="1"/>
  <c r="R172" i="42"/>
  <c r="S172" i="42" s="1"/>
  <c r="T172" i="42" s="1"/>
  <c r="R205" i="42"/>
  <c r="S205" i="42" s="1"/>
  <c r="T205" i="42" s="1"/>
  <c r="R204" i="42"/>
  <c r="S204" i="42" s="1"/>
  <c r="T204" i="42" s="1"/>
  <c r="R191" i="42"/>
  <c r="S191" i="42" s="1"/>
  <c r="T191" i="42" s="1"/>
  <c r="R190" i="42"/>
  <c r="S190" i="42" s="1"/>
  <c r="T190" i="42" s="1"/>
  <c r="R227" i="42"/>
  <c r="S227" i="42" s="1"/>
  <c r="T227" i="42" s="1"/>
  <c r="R188" i="42"/>
  <c r="S188" i="42" s="1"/>
  <c r="T188" i="42" s="1"/>
  <c r="R181" i="42"/>
  <c r="S181" i="42" s="1"/>
  <c r="T181" i="42" s="1"/>
  <c r="R165" i="42"/>
  <c r="S165" i="42" s="1"/>
  <c r="T165" i="42" s="1"/>
  <c r="R157" i="42"/>
  <c r="S157" i="42" s="1"/>
  <c r="T157" i="42" s="1"/>
  <c r="R154" i="42"/>
  <c r="S154" i="42" s="1"/>
  <c r="T154" i="42" s="1"/>
  <c r="R134" i="42"/>
  <c r="S134" i="42" s="1"/>
  <c r="T134" i="42" s="1"/>
  <c r="R131" i="42"/>
  <c r="S131" i="42" s="1"/>
  <c r="T131" i="42" s="1"/>
  <c r="R127" i="42"/>
  <c r="S127" i="42" s="1"/>
  <c r="T127" i="42" s="1"/>
  <c r="R121" i="42"/>
  <c r="S121" i="42" s="1"/>
  <c r="T121" i="42" s="1"/>
  <c r="R101" i="42"/>
  <c r="S101" i="42" s="1"/>
  <c r="T101" i="42" s="1"/>
  <c r="R229" i="42"/>
  <c r="S229" i="42" s="1"/>
  <c r="T229" i="42" s="1"/>
  <c r="R211" i="42"/>
  <c r="S211" i="42" s="1"/>
  <c r="T211" i="42" s="1"/>
  <c r="R199" i="42"/>
  <c r="S199" i="42" s="1"/>
  <c r="T199" i="42" s="1"/>
  <c r="R171" i="42"/>
  <c r="S171" i="42" s="1"/>
  <c r="T171" i="42" s="1"/>
  <c r="R160" i="42"/>
  <c r="S160" i="42" s="1"/>
  <c r="T160" i="42" s="1"/>
  <c r="R149" i="42"/>
  <c r="S149" i="42" s="1"/>
  <c r="T149" i="42" s="1"/>
  <c r="R137" i="42"/>
  <c r="S137" i="42" s="1"/>
  <c r="T137" i="42" s="1"/>
  <c r="R136" i="42"/>
  <c r="S136" i="42" s="1"/>
  <c r="T136" i="42" s="1"/>
  <c r="R135" i="42"/>
  <c r="S135" i="42" s="1"/>
  <c r="T135" i="42" s="1"/>
  <c r="R122" i="42"/>
  <c r="S122" i="42" s="1"/>
  <c r="T122" i="42" s="1"/>
  <c r="R117" i="42"/>
  <c r="S117" i="42" s="1"/>
  <c r="T117" i="42" s="1"/>
  <c r="R113" i="42"/>
  <c r="S113" i="42" s="1"/>
  <c r="T113" i="42" s="1"/>
  <c r="R109" i="42"/>
  <c r="S109" i="42" s="1"/>
  <c r="T109" i="42" s="1"/>
  <c r="R105" i="42"/>
  <c r="S105" i="42" s="1"/>
  <c r="T105" i="42" s="1"/>
  <c r="R100" i="42"/>
  <c r="S100" i="42" s="1"/>
  <c r="T100" i="42" s="1"/>
  <c r="R96" i="42"/>
  <c r="S96" i="42" s="1"/>
  <c r="T96" i="42" s="1"/>
  <c r="R92" i="42"/>
  <c r="S92" i="42" s="1"/>
  <c r="T92" i="42" s="1"/>
  <c r="R88" i="42"/>
  <c r="S88" i="42" s="1"/>
  <c r="T88" i="42" s="1"/>
  <c r="R82" i="42"/>
  <c r="S82" i="42" s="1"/>
  <c r="T82" i="42" s="1"/>
  <c r="R78" i="42"/>
  <c r="S78" i="42" s="1"/>
  <c r="T78" i="42" s="1"/>
  <c r="R193" i="42"/>
  <c r="S193" i="42" s="1"/>
  <c r="T193" i="42" s="1"/>
  <c r="T195" i="42" s="1"/>
  <c r="R198" i="42"/>
  <c r="S198" i="42" s="1"/>
  <c r="T198" i="42" s="1"/>
  <c r="R189" i="42"/>
  <c r="S189" i="42" s="1"/>
  <c r="T189" i="42" s="1"/>
  <c r="R185" i="42"/>
  <c r="S185" i="42" s="1"/>
  <c r="T185" i="42" s="1"/>
  <c r="R163" i="42"/>
  <c r="S163" i="42" s="1"/>
  <c r="T163" i="42" s="1"/>
  <c r="R152" i="42"/>
  <c r="S152" i="42" s="1"/>
  <c r="T152" i="42" s="1"/>
  <c r="R147" i="42"/>
  <c r="S147" i="42" s="1"/>
  <c r="T147" i="42" s="1"/>
  <c r="R116" i="42"/>
  <c r="S116" i="42" s="1"/>
  <c r="T116" i="42" s="1"/>
  <c r="R112" i="42"/>
  <c r="S112" i="42" s="1"/>
  <c r="T112" i="42" s="1"/>
  <c r="R108" i="42"/>
  <c r="S108" i="42" s="1"/>
  <c r="T108" i="42" s="1"/>
  <c r="R104" i="42"/>
  <c r="S104" i="42" s="1"/>
  <c r="T104" i="42" s="1"/>
  <c r="R97" i="42"/>
  <c r="S97" i="42" s="1"/>
  <c r="T97" i="42" s="1"/>
  <c r="X97" i="42" s="1"/>
  <c r="R93" i="42"/>
  <c r="S93" i="42" s="1"/>
  <c r="T93" i="42" s="1"/>
  <c r="R89" i="42"/>
  <c r="S89" i="42" s="1"/>
  <c r="T89" i="42" s="1"/>
  <c r="R233" i="42"/>
  <c r="S233" i="42" s="1"/>
  <c r="T233" i="42" s="1"/>
  <c r="R214" i="42"/>
  <c r="S214" i="42" s="1"/>
  <c r="T214" i="42" s="1"/>
  <c r="R206" i="42"/>
  <c r="S206" i="42" s="1"/>
  <c r="T206" i="42" s="1"/>
  <c r="R202" i="42"/>
  <c r="S202" i="42" s="1"/>
  <c r="T202" i="42" s="1"/>
  <c r="R161" i="42"/>
  <c r="S161" i="42" s="1"/>
  <c r="T161" i="42" s="1"/>
  <c r="R159" i="42"/>
  <c r="S159" i="42" s="1"/>
  <c r="T159" i="42" s="1"/>
  <c r="R240" i="42"/>
  <c r="S240" i="42" s="1"/>
  <c r="T240" i="42" s="1"/>
  <c r="R170" i="42"/>
  <c r="S170" i="42" s="1"/>
  <c r="T170" i="42" s="1"/>
  <c r="R174" i="42"/>
  <c r="S174" i="42" s="1"/>
  <c r="T174" i="42" s="1"/>
  <c r="R166" i="42"/>
  <c r="S166" i="42" s="1"/>
  <c r="T166" i="42" s="1"/>
  <c r="R237" i="42"/>
  <c r="S237" i="42" s="1"/>
  <c r="T237" i="42" s="1"/>
  <c r="R203" i="42"/>
  <c r="S203" i="42" s="1"/>
  <c r="T203" i="42" s="1"/>
  <c r="R155" i="42"/>
  <c r="S155" i="42" s="1"/>
  <c r="T155" i="42" s="1"/>
  <c r="X155" i="42" s="1"/>
  <c r="R153" i="42"/>
  <c r="S153" i="42" s="1"/>
  <c r="T153" i="42" s="1"/>
  <c r="R145" i="42"/>
  <c r="S145" i="42" s="1"/>
  <c r="T145" i="42" s="1"/>
  <c r="R139" i="42"/>
  <c r="S139" i="42" s="1"/>
  <c r="T139" i="42" s="1"/>
  <c r="R132" i="42"/>
  <c r="S132" i="42" s="1"/>
  <c r="T132" i="42" s="1"/>
  <c r="R192" i="42"/>
  <c r="S192" i="42" s="1"/>
  <c r="T192" i="42" s="1"/>
  <c r="R184" i="42"/>
  <c r="S184" i="42" s="1"/>
  <c r="T184" i="42" s="1"/>
  <c r="R162" i="42"/>
  <c r="S162" i="42" s="1"/>
  <c r="T162" i="42" s="1"/>
  <c r="R151" i="42"/>
  <c r="S151" i="42" s="1"/>
  <c r="T151" i="42" s="1"/>
  <c r="R85" i="42"/>
  <c r="S85" i="42" s="1"/>
  <c r="T85" i="42" s="1"/>
  <c r="R81" i="42"/>
  <c r="S81" i="42" s="1"/>
  <c r="T81" i="42" s="1"/>
  <c r="R77" i="42"/>
  <c r="S77" i="42" s="1"/>
  <c r="T77" i="42" s="1"/>
  <c r="R68" i="42"/>
  <c r="S68" i="42" s="1"/>
  <c r="T68" i="42" s="1"/>
  <c r="R64" i="42"/>
  <c r="S64" i="42" s="1"/>
  <c r="T64" i="42" s="1"/>
  <c r="R27" i="42"/>
  <c r="S27" i="42" s="1"/>
  <c r="T27" i="42" s="1"/>
  <c r="R23" i="42"/>
  <c r="S23" i="42" s="1"/>
  <c r="T23" i="42" s="1"/>
  <c r="R19" i="42"/>
  <c r="S19" i="42" s="1"/>
  <c r="T19" i="42" s="1"/>
  <c r="R13" i="42"/>
  <c r="S13" i="42" s="1"/>
  <c r="T13" i="42" s="1"/>
  <c r="R218" i="42"/>
  <c r="S218" i="42" s="1"/>
  <c r="T218" i="42" s="1"/>
  <c r="R180" i="42"/>
  <c r="S180" i="42" s="1"/>
  <c r="T180" i="42" s="1"/>
  <c r="R175" i="42"/>
  <c r="S175" i="42" s="1"/>
  <c r="T175" i="42" s="1"/>
  <c r="R167" i="42"/>
  <c r="S167" i="42" s="1"/>
  <c r="T167" i="42" s="1"/>
  <c r="R158" i="42"/>
  <c r="S158" i="42" s="1"/>
  <c r="T158" i="42" s="1"/>
  <c r="R156" i="42"/>
  <c r="S156" i="42" s="1"/>
  <c r="T156" i="42" s="1"/>
  <c r="R146" i="42"/>
  <c r="S146" i="42" s="1"/>
  <c r="T146" i="42" s="1"/>
  <c r="R140" i="42"/>
  <c r="S140" i="42" s="1"/>
  <c r="T140" i="42" s="1"/>
  <c r="R133" i="42"/>
  <c r="S133" i="42" s="1"/>
  <c r="T133" i="42" s="1"/>
  <c r="R99" i="42"/>
  <c r="S99" i="42" s="1"/>
  <c r="T99" i="42" s="1"/>
  <c r="R95" i="42"/>
  <c r="S95" i="42" s="1"/>
  <c r="T95" i="42" s="1"/>
  <c r="R91" i="42"/>
  <c r="S91" i="42" s="1"/>
  <c r="T91" i="42" s="1"/>
  <c r="R84" i="42"/>
  <c r="S84" i="42" s="1"/>
  <c r="T84" i="42" s="1"/>
  <c r="R80" i="42"/>
  <c r="S80" i="42" s="1"/>
  <c r="T80" i="42" s="1"/>
  <c r="R76" i="42"/>
  <c r="S76" i="42" s="1"/>
  <c r="T76" i="42" s="1"/>
  <c r="R74" i="42"/>
  <c r="S74" i="42" s="1"/>
  <c r="T74" i="42" s="1"/>
  <c r="R59" i="42"/>
  <c r="S59" i="42" s="1"/>
  <c r="T59" i="42" s="1"/>
  <c r="R55" i="42"/>
  <c r="S55" i="42" s="1"/>
  <c r="T55" i="42" s="1"/>
  <c r="R51" i="42"/>
  <c r="S51" i="42" s="1"/>
  <c r="T51" i="42" s="1"/>
  <c r="R47" i="42"/>
  <c r="S47" i="42" s="1"/>
  <c r="T47" i="42" s="1"/>
  <c r="R43" i="42"/>
  <c r="S43" i="42" s="1"/>
  <c r="T43" i="42" s="1"/>
  <c r="R39" i="42"/>
  <c r="S39" i="42" s="1"/>
  <c r="T39" i="42" s="1"/>
  <c r="R35" i="42"/>
  <c r="S35" i="42" s="1"/>
  <c r="T35" i="42" s="1"/>
  <c r="R14" i="42"/>
  <c r="S14" i="42" s="1"/>
  <c r="T14" i="42" s="1"/>
  <c r="R143" i="42"/>
  <c r="S143" i="42" s="1"/>
  <c r="T143" i="42" s="1"/>
  <c r="R130" i="42"/>
  <c r="S130" i="42" s="1"/>
  <c r="T130" i="42" s="1"/>
  <c r="R124" i="42"/>
  <c r="S124" i="42" s="1"/>
  <c r="T124" i="42" s="1"/>
  <c r="R60" i="42"/>
  <c r="S60" i="42" s="1"/>
  <c r="T60" i="42" s="1"/>
  <c r="R20" i="42"/>
  <c r="S20" i="42" s="1"/>
  <c r="T20" i="42" s="1"/>
  <c r="R144" i="42"/>
  <c r="S144" i="42" s="1"/>
  <c r="T144" i="42" s="1"/>
  <c r="R126" i="42"/>
  <c r="S126" i="42" s="1"/>
  <c r="T126" i="42" s="1"/>
  <c r="R72" i="42"/>
  <c r="S72" i="42" s="1"/>
  <c r="T72" i="42" s="1"/>
  <c r="R71" i="42"/>
  <c r="S71" i="42" s="1"/>
  <c r="T71" i="42" s="1"/>
  <c r="R69" i="42"/>
  <c r="S69" i="42" s="1"/>
  <c r="T69" i="42" s="1"/>
  <c r="R65" i="42"/>
  <c r="S65" i="42" s="1"/>
  <c r="T65" i="42" s="1"/>
  <c r="R148" i="42"/>
  <c r="S148" i="42" s="1"/>
  <c r="T148" i="42" s="1"/>
  <c r="R141" i="42"/>
  <c r="S141" i="42" s="1"/>
  <c r="T141" i="42" s="1"/>
  <c r="R79" i="42"/>
  <c r="S79" i="42" s="1"/>
  <c r="T79" i="42" s="1"/>
  <c r="R73" i="42"/>
  <c r="S73" i="42" s="1"/>
  <c r="T73" i="42" s="1"/>
  <c r="R150" i="42"/>
  <c r="S150" i="42" s="1"/>
  <c r="T150" i="42" s="1"/>
  <c r="R12" i="42"/>
  <c r="R94" i="42"/>
  <c r="S94" i="42" s="1"/>
  <c r="T94" i="42" s="1"/>
  <c r="X94" i="42" s="1"/>
  <c r="R142" i="42"/>
  <c r="S142" i="42" s="1"/>
  <c r="T142" i="42" s="1"/>
  <c r="R118" i="42"/>
  <c r="S118" i="42" s="1"/>
  <c r="T118" i="42" s="1"/>
  <c r="R114" i="42"/>
  <c r="S114" i="42" s="1"/>
  <c r="T114" i="42" s="1"/>
  <c r="R110" i="42"/>
  <c r="S110" i="42" s="1"/>
  <c r="T110" i="42" s="1"/>
  <c r="R106" i="42"/>
  <c r="S106" i="42" s="1"/>
  <c r="T106" i="42" s="1"/>
  <c r="R102" i="42"/>
  <c r="S102" i="42" s="1"/>
  <c r="T102" i="42" s="1"/>
  <c r="R138" i="42"/>
  <c r="S138" i="42" s="1"/>
  <c r="T138" i="42" s="1"/>
  <c r="R119" i="42"/>
  <c r="S119" i="42" s="1"/>
  <c r="T119" i="42" s="1"/>
  <c r="R115" i="42"/>
  <c r="S115" i="42" s="1"/>
  <c r="T115" i="42" s="1"/>
  <c r="R111" i="42"/>
  <c r="S111" i="42" s="1"/>
  <c r="T111" i="42" s="1"/>
  <c r="R107" i="42"/>
  <c r="S107" i="42" s="1"/>
  <c r="T107" i="42" s="1"/>
  <c r="R83" i="42"/>
  <c r="S83" i="42" s="1"/>
  <c r="T83" i="42" s="1"/>
  <c r="R75" i="42"/>
  <c r="S75" i="42" s="1"/>
  <c r="T75" i="42" s="1"/>
  <c r="R62" i="42"/>
  <c r="S62" i="42" s="1"/>
  <c r="T62" i="42" s="1"/>
  <c r="R58" i="42"/>
  <c r="S58" i="42" s="1"/>
  <c r="T58" i="42" s="1"/>
  <c r="R54" i="42"/>
  <c r="S54" i="42" s="1"/>
  <c r="T54" i="42" s="1"/>
  <c r="R50" i="42"/>
  <c r="S50" i="42" s="1"/>
  <c r="T50" i="42" s="1"/>
  <c r="R46" i="42"/>
  <c r="S46" i="42" s="1"/>
  <c r="T46" i="42" s="1"/>
  <c r="R42" i="42"/>
  <c r="S42" i="42" s="1"/>
  <c r="T42" i="42" s="1"/>
  <c r="R38" i="42"/>
  <c r="S38" i="42" s="1"/>
  <c r="T38" i="42" s="1"/>
  <c r="R34" i="42"/>
  <c r="S34" i="42" s="1"/>
  <c r="T34" i="42" s="1"/>
  <c r="R30" i="42"/>
  <c r="S30" i="42" s="1"/>
  <c r="T30" i="42" s="1"/>
  <c r="R26" i="42"/>
  <c r="S26" i="42" s="1"/>
  <c r="T26" i="42" s="1"/>
  <c r="R22" i="42"/>
  <c r="S22" i="42" s="1"/>
  <c r="T22" i="42" s="1"/>
  <c r="R18" i="42"/>
  <c r="S18" i="42" s="1"/>
  <c r="T18" i="42" s="1"/>
  <c r="R125" i="42"/>
  <c r="S125" i="42" s="1"/>
  <c r="T125" i="42" s="1"/>
  <c r="R90" i="42"/>
  <c r="S90" i="42" s="1"/>
  <c r="T90" i="42" s="1"/>
  <c r="R70" i="42"/>
  <c r="S70" i="42" s="1"/>
  <c r="T70" i="42" s="1"/>
  <c r="R52" i="42"/>
  <c r="S52" i="42" s="1"/>
  <c r="T52" i="42" s="1"/>
  <c r="R48" i="42"/>
  <c r="S48" i="42" s="1"/>
  <c r="T48" i="42" s="1"/>
  <c r="R44" i="42"/>
  <c r="S44" i="42" s="1"/>
  <c r="T44" i="42" s="1"/>
  <c r="R40" i="42"/>
  <c r="S40" i="42" s="1"/>
  <c r="T40" i="42" s="1"/>
  <c r="R36" i="42"/>
  <c r="S36" i="42" s="1"/>
  <c r="T36" i="42" s="1"/>
  <c r="R32" i="42"/>
  <c r="S32" i="42" s="1"/>
  <c r="T32" i="42" s="1"/>
  <c r="R129" i="42"/>
  <c r="S129" i="42" s="1"/>
  <c r="T129" i="42" s="1"/>
  <c r="R128" i="42"/>
  <c r="S128" i="42" s="1"/>
  <c r="T128" i="42" s="1"/>
  <c r="R120" i="42"/>
  <c r="S120" i="42" s="1"/>
  <c r="T120" i="42" s="1"/>
  <c r="R98" i="42"/>
  <c r="S98" i="42" s="1"/>
  <c r="T98" i="42" s="1"/>
  <c r="R86" i="42"/>
  <c r="S86" i="42" s="1"/>
  <c r="T86" i="42" s="1"/>
  <c r="R67" i="42"/>
  <c r="S67" i="42" s="1"/>
  <c r="T67" i="42" s="1"/>
  <c r="R63" i="42"/>
  <c r="S63" i="42" s="1"/>
  <c r="T63" i="42" s="1"/>
  <c r="R61" i="42"/>
  <c r="S61" i="42" s="1"/>
  <c r="T61" i="42" s="1"/>
  <c r="R57" i="42"/>
  <c r="S57" i="42" s="1"/>
  <c r="T57" i="42" s="1"/>
  <c r="R53" i="42"/>
  <c r="S53" i="42" s="1"/>
  <c r="T53" i="42" s="1"/>
  <c r="R49" i="42"/>
  <c r="S49" i="42" s="1"/>
  <c r="T49" i="42" s="1"/>
  <c r="R45" i="42"/>
  <c r="S45" i="42" s="1"/>
  <c r="T45" i="42" s="1"/>
  <c r="R41" i="42"/>
  <c r="S41" i="42" s="1"/>
  <c r="T41" i="42" s="1"/>
  <c r="R37" i="42"/>
  <c r="S37" i="42" s="1"/>
  <c r="T37" i="42" s="1"/>
  <c r="R33" i="42"/>
  <c r="S33" i="42" s="1"/>
  <c r="T33" i="42" s="1"/>
  <c r="R29" i="42"/>
  <c r="S29" i="42" s="1"/>
  <c r="T29" i="42" s="1"/>
  <c r="R25" i="42"/>
  <c r="S25" i="42" s="1"/>
  <c r="T25" i="42" s="1"/>
  <c r="R21" i="42"/>
  <c r="S21" i="42" s="1"/>
  <c r="T21" i="42" s="1"/>
  <c r="R17" i="42"/>
  <c r="S17" i="42" s="1"/>
  <c r="T17" i="42" s="1"/>
  <c r="R66" i="42"/>
  <c r="S66" i="42" s="1"/>
  <c r="T66" i="42" s="1"/>
  <c r="R56" i="42"/>
  <c r="S56" i="42" s="1"/>
  <c r="T56" i="42" s="1"/>
  <c r="R28" i="42"/>
  <c r="S28" i="42" s="1"/>
  <c r="T28" i="42" s="1"/>
  <c r="R24" i="42"/>
  <c r="S24" i="42" s="1"/>
  <c r="T24" i="42" s="1"/>
  <c r="X24" i="42" s="1"/>
  <c r="R16" i="42"/>
  <c r="S16" i="42" s="1"/>
  <c r="T16" i="42" s="1"/>
  <c r="R18" i="40"/>
  <c r="S18" i="40" s="1"/>
  <c r="T18" i="40" s="1"/>
  <c r="R22" i="40"/>
  <c r="S22" i="40" s="1"/>
  <c r="T22" i="40" s="1"/>
  <c r="R26" i="40"/>
  <c r="S26" i="40" s="1"/>
  <c r="T26" i="40" s="1"/>
  <c r="R14" i="40"/>
  <c r="S14" i="40" s="1"/>
  <c r="T14" i="40" s="1"/>
  <c r="R13" i="40"/>
  <c r="S13" i="40" s="1"/>
  <c r="T13" i="40" s="1"/>
  <c r="R19" i="40"/>
  <c r="S19" i="40" s="1"/>
  <c r="T19" i="40" s="1"/>
  <c r="R23" i="40"/>
  <c r="S23" i="40" s="1"/>
  <c r="T23" i="40" s="1"/>
  <c r="R27" i="40"/>
  <c r="S27" i="40" s="1"/>
  <c r="T27" i="40" s="1"/>
  <c r="R12" i="40"/>
  <c r="S12" i="40" s="1"/>
  <c r="T12" i="40" s="1"/>
  <c r="R16" i="40"/>
  <c r="S16" i="40" s="1"/>
  <c r="T16" i="40" s="1"/>
  <c r="R20" i="40"/>
  <c r="S20" i="40" s="1"/>
  <c r="T20" i="40" s="1"/>
  <c r="R24" i="40"/>
  <c r="S24" i="40" s="1"/>
  <c r="T24" i="40" s="1"/>
  <c r="X24" i="40" s="1"/>
  <c r="R28" i="40"/>
  <c r="S28" i="40" s="1"/>
  <c r="T28" i="40" s="1"/>
  <c r="R17" i="40"/>
  <c r="S17" i="40" s="1"/>
  <c r="T17" i="40" s="1"/>
  <c r="R21" i="40"/>
  <c r="S21" i="40" s="1"/>
  <c r="T21" i="40" s="1"/>
  <c r="R25" i="40"/>
  <c r="S25" i="40" s="1"/>
  <c r="T25" i="40" s="1"/>
  <c r="R33" i="40"/>
  <c r="S33" i="40" s="1"/>
  <c r="T33" i="40" s="1"/>
  <c r="R37" i="40"/>
  <c r="S37" i="40" s="1"/>
  <c r="T37" i="40" s="1"/>
  <c r="R41" i="40"/>
  <c r="S41" i="40" s="1"/>
  <c r="T41" i="40" s="1"/>
  <c r="R45" i="40"/>
  <c r="S45" i="40" s="1"/>
  <c r="T45" i="40" s="1"/>
  <c r="R49" i="40"/>
  <c r="S49" i="40" s="1"/>
  <c r="T49" i="40" s="1"/>
  <c r="R53" i="40"/>
  <c r="S53" i="40" s="1"/>
  <c r="T53" i="40" s="1"/>
  <c r="R57" i="40"/>
  <c r="S57" i="40" s="1"/>
  <c r="T57" i="40" s="1"/>
  <c r="R61" i="40"/>
  <c r="S61" i="40" s="1"/>
  <c r="T61" i="40" s="1"/>
  <c r="R30" i="40"/>
  <c r="S30" i="40" s="1"/>
  <c r="T30" i="40" s="1"/>
  <c r="R63" i="40"/>
  <c r="S63" i="40" s="1"/>
  <c r="T63" i="40" s="1"/>
  <c r="R67" i="40"/>
  <c r="S67" i="40" s="1"/>
  <c r="T67" i="40" s="1"/>
  <c r="R71" i="40"/>
  <c r="S71" i="40" s="1"/>
  <c r="T71" i="40" s="1"/>
  <c r="R75" i="40"/>
  <c r="S75" i="40" s="1"/>
  <c r="T75" i="40" s="1"/>
  <c r="R79" i="40"/>
  <c r="S79" i="40" s="1"/>
  <c r="T79" i="40" s="1"/>
  <c r="R83" i="40"/>
  <c r="S83" i="40" s="1"/>
  <c r="T83" i="40" s="1"/>
  <c r="R89" i="40"/>
  <c r="S89" i="40" s="1"/>
  <c r="T89" i="40" s="1"/>
  <c r="R64" i="40"/>
  <c r="S64" i="40" s="1"/>
  <c r="T64" i="40" s="1"/>
  <c r="R68" i="40"/>
  <c r="S68" i="40" s="1"/>
  <c r="T68" i="40" s="1"/>
  <c r="R72" i="40"/>
  <c r="S72" i="40" s="1"/>
  <c r="T72" i="40" s="1"/>
  <c r="R76" i="40"/>
  <c r="S76" i="40" s="1"/>
  <c r="T76" i="40" s="1"/>
  <c r="R80" i="40"/>
  <c r="S80" i="40" s="1"/>
  <c r="T80" i="40" s="1"/>
  <c r="R84" i="40"/>
  <c r="S84" i="40" s="1"/>
  <c r="T84" i="40" s="1"/>
  <c r="R90" i="40"/>
  <c r="S90" i="40" s="1"/>
  <c r="T90" i="40" s="1"/>
  <c r="R32" i="40"/>
  <c r="S32" i="40" s="1"/>
  <c r="T32" i="40" s="1"/>
  <c r="R36" i="40"/>
  <c r="S36" i="40" s="1"/>
  <c r="T36" i="40" s="1"/>
  <c r="R40" i="40"/>
  <c r="S40" i="40" s="1"/>
  <c r="T40" i="40" s="1"/>
  <c r="R44" i="40"/>
  <c r="S44" i="40" s="1"/>
  <c r="T44" i="40" s="1"/>
  <c r="R48" i="40"/>
  <c r="S48" i="40" s="1"/>
  <c r="T48" i="40" s="1"/>
  <c r="R52" i="40"/>
  <c r="S52" i="40" s="1"/>
  <c r="T52" i="40" s="1"/>
  <c r="R56" i="40"/>
  <c r="S56" i="40" s="1"/>
  <c r="T56" i="40" s="1"/>
  <c r="R60" i="40"/>
  <c r="S60" i="40" s="1"/>
  <c r="T60" i="40" s="1"/>
  <c r="R86" i="40"/>
  <c r="S86" i="40" s="1"/>
  <c r="T86" i="40" s="1"/>
  <c r="R35" i="40"/>
  <c r="S35" i="40" s="1"/>
  <c r="T35" i="40" s="1"/>
  <c r="R39" i="40"/>
  <c r="S39" i="40" s="1"/>
  <c r="T39" i="40" s="1"/>
  <c r="R43" i="40"/>
  <c r="S43" i="40" s="1"/>
  <c r="T43" i="40" s="1"/>
  <c r="R47" i="40"/>
  <c r="S47" i="40" s="1"/>
  <c r="T47" i="40" s="1"/>
  <c r="R51" i="40"/>
  <c r="S51" i="40" s="1"/>
  <c r="T51" i="40" s="1"/>
  <c r="R55" i="40"/>
  <c r="S55" i="40" s="1"/>
  <c r="T55" i="40" s="1"/>
  <c r="R59" i="40"/>
  <c r="S59" i="40" s="1"/>
  <c r="T59" i="40" s="1"/>
  <c r="R34" i="40"/>
  <c r="S34" i="40" s="1"/>
  <c r="T34" i="40" s="1"/>
  <c r="R65" i="40"/>
  <c r="S65" i="40" s="1"/>
  <c r="T65" i="40" s="1"/>
  <c r="R69" i="40"/>
  <c r="S69" i="40" s="1"/>
  <c r="T69" i="40" s="1"/>
  <c r="R73" i="40"/>
  <c r="S73" i="40" s="1"/>
  <c r="T73" i="40" s="1"/>
  <c r="R77" i="40"/>
  <c r="S77" i="40" s="1"/>
  <c r="T77" i="40" s="1"/>
  <c r="R81" i="40"/>
  <c r="S81" i="40" s="1"/>
  <c r="T81" i="40" s="1"/>
  <c r="R85" i="40"/>
  <c r="S85" i="40" s="1"/>
  <c r="T85" i="40" s="1"/>
  <c r="R101" i="40"/>
  <c r="S101" i="40" s="1"/>
  <c r="T101" i="40" s="1"/>
  <c r="R108" i="40"/>
  <c r="S108" i="40" s="1"/>
  <c r="T108" i="40" s="1"/>
  <c r="R116" i="40"/>
  <c r="S116" i="40" s="1"/>
  <c r="T116" i="40" s="1"/>
  <c r="R100" i="40"/>
  <c r="S100" i="40" s="1"/>
  <c r="T100" i="40" s="1"/>
  <c r="R105" i="40"/>
  <c r="S105" i="40" s="1"/>
  <c r="T105" i="40" s="1"/>
  <c r="R106" i="40"/>
  <c r="S106" i="40" s="1"/>
  <c r="T106" i="40" s="1"/>
  <c r="R107" i="40"/>
  <c r="S107" i="40" s="1"/>
  <c r="T107" i="40" s="1"/>
  <c r="R120" i="40"/>
  <c r="S120" i="40" s="1"/>
  <c r="T120" i="40" s="1"/>
  <c r="R126" i="40"/>
  <c r="S126" i="40" s="1"/>
  <c r="T126" i="40" s="1"/>
  <c r="R130" i="40"/>
  <c r="S130" i="40" s="1"/>
  <c r="T130" i="40" s="1"/>
  <c r="R134" i="40"/>
  <c r="S134" i="40" s="1"/>
  <c r="T134" i="40" s="1"/>
  <c r="R138" i="40"/>
  <c r="S138" i="40" s="1"/>
  <c r="T138" i="40" s="1"/>
  <c r="R88" i="40"/>
  <c r="S88" i="40" s="1"/>
  <c r="T88" i="40" s="1"/>
  <c r="R92" i="40"/>
  <c r="S92" i="40" s="1"/>
  <c r="T92" i="40" s="1"/>
  <c r="R93" i="40"/>
  <c r="S93" i="40" s="1"/>
  <c r="T93" i="40" s="1"/>
  <c r="R94" i="40"/>
  <c r="S94" i="40" s="1"/>
  <c r="T94" i="40" s="1"/>
  <c r="X94" i="40" s="1"/>
  <c r="R95" i="40"/>
  <c r="S95" i="40" s="1"/>
  <c r="T95" i="40" s="1"/>
  <c r="R98" i="40"/>
  <c r="S98" i="40" s="1"/>
  <c r="T98" i="40" s="1"/>
  <c r="R121" i="40"/>
  <c r="S121" i="40" s="1"/>
  <c r="T121" i="40" s="1"/>
  <c r="R127" i="40"/>
  <c r="S127" i="40" s="1"/>
  <c r="T127" i="40" s="1"/>
  <c r="R131" i="40"/>
  <c r="S131" i="40" s="1"/>
  <c r="T131" i="40" s="1"/>
  <c r="R135" i="40"/>
  <c r="S135" i="40" s="1"/>
  <c r="T135" i="40" s="1"/>
  <c r="R139" i="40"/>
  <c r="S139" i="40" s="1"/>
  <c r="T139" i="40" s="1"/>
  <c r="R143" i="40"/>
  <c r="S143" i="40" s="1"/>
  <c r="T143" i="40" s="1"/>
  <c r="R147" i="40"/>
  <c r="S147" i="40" s="1"/>
  <c r="T147" i="40" s="1"/>
  <c r="R151" i="40"/>
  <c r="S151" i="40" s="1"/>
  <c r="T151" i="40" s="1"/>
  <c r="R113" i="40"/>
  <c r="S113" i="40" s="1"/>
  <c r="T113" i="40" s="1"/>
  <c r="R114" i="40"/>
  <c r="S114" i="40" s="1"/>
  <c r="T114" i="40" s="1"/>
  <c r="R124" i="40"/>
  <c r="S124" i="40" s="1"/>
  <c r="T124" i="40" s="1"/>
  <c r="R128" i="40"/>
  <c r="S128" i="40" s="1"/>
  <c r="T128" i="40" s="1"/>
  <c r="R132" i="40"/>
  <c r="S132" i="40" s="1"/>
  <c r="T132" i="40" s="1"/>
  <c r="R136" i="40"/>
  <c r="S136" i="40" s="1"/>
  <c r="T136" i="40" s="1"/>
  <c r="R140" i="40"/>
  <c r="S140" i="40" s="1"/>
  <c r="T140" i="40" s="1"/>
  <c r="R144" i="40"/>
  <c r="S144" i="40" s="1"/>
  <c r="T144" i="40" s="1"/>
  <c r="R148" i="40"/>
  <c r="S148" i="40" s="1"/>
  <c r="T148" i="40" s="1"/>
  <c r="R152" i="40"/>
  <c r="S152" i="40" s="1"/>
  <c r="T152" i="40" s="1"/>
  <c r="R111" i="40"/>
  <c r="S111" i="40" s="1"/>
  <c r="T111" i="40" s="1"/>
  <c r="R125" i="40"/>
  <c r="S125" i="40" s="1"/>
  <c r="T125" i="40" s="1"/>
  <c r="R141" i="40"/>
  <c r="S141" i="40" s="1"/>
  <c r="T141" i="40" s="1"/>
  <c r="R142" i="40"/>
  <c r="S142" i="40" s="1"/>
  <c r="T142" i="40" s="1"/>
  <c r="R122" i="40"/>
  <c r="S122" i="40" s="1"/>
  <c r="T122" i="40" s="1"/>
  <c r="R129" i="40"/>
  <c r="S129" i="40" s="1"/>
  <c r="T129" i="40" s="1"/>
  <c r="R176" i="40"/>
  <c r="S176" i="40" s="1"/>
  <c r="T176" i="40" s="1"/>
  <c r="R104" i="40"/>
  <c r="S104" i="40" s="1"/>
  <c r="T104" i="40" s="1"/>
  <c r="R133" i="40"/>
  <c r="S133" i="40" s="1"/>
  <c r="T133" i="40" s="1"/>
  <c r="R50" i="40"/>
  <c r="S50" i="40" s="1"/>
  <c r="T50" i="40" s="1"/>
  <c r="R149" i="40"/>
  <c r="S149" i="40" s="1"/>
  <c r="T149" i="40" s="1"/>
  <c r="R150" i="40"/>
  <c r="S150" i="40" s="1"/>
  <c r="T150" i="40" s="1"/>
  <c r="R46" i="40"/>
  <c r="S46" i="40" s="1"/>
  <c r="T46" i="40" s="1"/>
  <c r="R42" i="40"/>
  <c r="S42" i="40" s="1"/>
  <c r="T42" i="40" s="1"/>
  <c r="R110" i="40"/>
  <c r="S110" i="40" s="1"/>
  <c r="T110" i="40" s="1"/>
  <c r="R112" i="40"/>
  <c r="S112" i="40" s="1"/>
  <c r="T112" i="40" s="1"/>
  <c r="R118" i="40"/>
  <c r="S118" i="40" s="1"/>
  <c r="T118" i="40" s="1"/>
  <c r="R38" i="40"/>
  <c r="S38" i="40" s="1"/>
  <c r="T38" i="40" s="1"/>
  <c r="R66" i="40"/>
  <c r="S66" i="40" s="1"/>
  <c r="T66" i="40" s="1"/>
  <c r="R82" i="40"/>
  <c r="S82" i="40" s="1"/>
  <c r="T82" i="40" s="1"/>
  <c r="R146" i="40"/>
  <c r="S146" i="40" s="1"/>
  <c r="T146" i="40" s="1"/>
  <c r="R154" i="40"/>
  <c r="S154" i="40" s="1"/>
  <c r="T154" i="40" s="1"/>
  <c r="R163" i="40"/>
  <c r="S163" i="40" s="1"/>
  <c r="T163" i="40" s="1"/>
  <c r="R178" i="40"/>
  <c r="S178" i="40" s="1"/>
  <c r="T178" i="40" s="1"/>
  <c r="R179" i="40"/>
  <c r="S179" i="40" s="1"/>
  <c r="T179" i="40" s="1"/>
  <c r="R180" i="40"/>
  <c r="S180" i="40" s="1"/>
  <c r="T180" i="40" s="1"/>
  <c r="R186" i="40"/>
  <c r="S186" i="40" s="1"/>
  <c r="T186" i="40" s="1"/>
  <c r="R190" i="40"/>
  <c r="S190" i="40" s="1"/>
  <c r="T190" i="40" s="1"/>
  <c r="R196" i="40"/>
  <c r="S196" i="40" s="1"/>
  <c r="T196" i="40" s="1"/>
  <c r="R200" i="40"/>
  <c r="S200" i="40" s="1"/>
  <c r="T200" i="40" s="1"/>
  <c r="R204" i="40"/>
  <c r="S204" i="40" s="1"/>
  <c r="T204" i="40" s="1"/>
  <c r="R207" i="40"/>
  <c r="S207" i="40" s="1"/>
  <c r="T207" i="40" s="1"/>
  <c r="R228" i="40"/>
  <c r="S228" i="40" s="1"/>
  <c r="T228" i="40" s="1"/>
  <c r="R62" i="40"/>
  <c r="S62" i="40" s="1"/>
  <c r="T62" i="40" s="1"/>
  <c r="R78" i="40"/>
  <c r="S78" i="40" s="1"/>
  <c r="T78" i="40" s="1"/>
  <c r="R97" i="40"/>
  <c r="S97" i="40" s="1"/>
  <c r="T97" i="40" s="1"/>
  <c r="X97" i="40" s="1"/>
  <c r="R137" i="40"/>
  <c r="S137" i="40" s="1"/>
  <c r="T137" i="40" s="1"/>
  <c r="R153" i="40"/>
  <c r="S153" i="40" s="1"/>
  <c r="T153" i="40" s="1"/>
  <c r="R162" i="40"/>
  <c r="S162" i="40" s="1"/>
  <c r="T162" i="40" s="1"/>
  <c r="R187" i="40"/>
  <c r="S187" i="40" s="1"/>
  <c r="T187" i="40" s="1"/>
  <c r="R191" i="40"/>
  <c r="S191" i="40" s="1"/>
  <c r="T191" i="40" s="1"/>
  <c r="R197" i="40"/>
  <c r="S197" i="40" s="1"/>
  <c r="T197" i="40" s="1"/>
  <c r="R201" i="40"/>
  <c r="S201" i="40" s="1"/>
  <c r="T201" i="40" s="1"/>
  <c r="R205" i="40"/>
  <c r="S205" i="40" s="1"/>
  <c r="T205" i="40" s="1"/>
  <c r="R229" i="40"/>
  <c r="S229" i="40" s="1"/>
  <c r="T229" i="40" s="1"/>
  <c r="R233" i="40"/>
  <c r="S233" i="40" s="1"/>
  <c r="T233" i="40" s="1"/>
  <c r="R54" i="40"/>
  <c r="S54" i="40" s="1"/>
  <c r="T54" i="40" s="1"/>
  <c r="R74" i="40"/>
  <c r="S74" i="40" s="1"/>
  <c r="T74" i="40" s="1"/>
  <c r="R117" i="40"/>
  <c r="S117" i="40" s="1"/>
  <c r="T117" i="40" s="1"/>
  <c r="R119" i="40"/>
  <c r="S119" i="40" s="1"/>
  <c r="T119" i="40" s="1"/>
  <c r="R156" i="40"/>
  <c r="S156" i="40" s="1"/>
  <c r="T156" i="40" s="1"/>
  <c r="R161" i="40"/>
  <c r="S161" i="40" s="1"/>
  <c r="T161" i="40" s="1"/>
  <c r="R172" i="40"/>
  <c r="S172" i="40" s="1"/>
  <c r="T172" i="40" s="1"/>
  <c r="R173" i="40"/>
  <c r="S173" i="40" s="1"/>
  <c r="T173" i="40" s="1"/>
  <c r="R174" i="40"/>
  <c r="S174" i="40" s="1"/>
  <c r="T174" i="40" s="1"/>
  <c r="R188" i="40"/>
  <c r="S188" i="40" s="1"/>
  <c r="T188" i="40" s="1"/>
  <c r="R192" i="40"/>
  <c r="S192" i="40" s="1"/>
  <c r="T192" i="40" s="1"/>
  <c r="R198" i="40"/>
  <c r="S198" i="40" s="1"/>
  <c r="T198" i="40" s="1"/>
  <c r="R202" i="40"/>
  <c r="S202" i="40" s="1"/>
  <c r="T202" i="40" s="1"/>
  <c r="R211" i="40"/>
  <c r="S211" i="40" s="1"/>
  <c r="T211" i="40" s="1"/>
  <c r="R109" i="40"/>
  <c r="S109" i="40" s="1"/>
  <c r="T109" i="40" s="1"/>
  <c r="R155" i="40"/>
  <c r="S155" i="40" s="1"/>
  <c r="T155" i="40" s="1"/>
  <c r="X155" i="40" s="1"/>
  <c r="R167" i="40"/>
  <c r="S167" i="40" s="1"/>
  <c r="T167" i="40" s="1"/>
  <c r="R170" i="40"/>
  <c r="S170" i="40" s="1"/>
  <c r="T170" i="40" s="1"/>
  <c r="R182" i="40"/>
  <c r="S182" i="40" s="1"/>
  <c r="T182" i="40" s="1"/>
  <c r="R210" i="40"/>
  <c r="S210" i="40" s="1"/>
  <c r="T210" i="40" s="1"/>
  <c r="R221" i="40"/>
  <c r="S221" i="40" s="1"/>
  <c r="T221" i="40" s="1"/>
  <c r="R115" i="40"/>
  <c r="S115" i="40" s="1"/>
  <c r="T115" i="40" s="1"/>
  <c r="R203" i="40"/>
  <c r="S203" i="40" s="1"/>
  <c r="T203" i="40" s="1"/>
  <c r="R220" i="40"/>
  <c r="S220" i="40" s="1"/>
  <c r="T220" i="40" s="1"/>
  <c r="R58" i="40"/>
  <c r="S58" i="40" s="1"/>
  <c r="T58" i="40" s="1"/>
  <c r="R164" i="40"/>
  <c r="S164" i="40" s="1"/>
  <c r="T164" i="40" s="1"/>
  <c r="R169" i="40"/>
  <c r="S169" i="40" s="1"/>
  <c r="T169" i="40" s="1"/>
  <c r="R181" i="40"/>
  <c r="S181" i="40" s="1"/>
  <c r="T181" i="40" s="1"/>
  <c r="R194" i="40"/>
  <c r="S194" i="40" s="1"/>
  <c r="T194" i="40" s="1"/>
  <c r="R199" i="40"/>
  <c r="S199" i="40" s="1"/>
  <c r="T199" i="40" s="1"/>
  <c r="R209" i="40"/>
  <c r="S209" i="40" s="1"/>
  <c r="T209" i="40" s="1"/>
  <c r="R215" i="40"/>
  <c r="S215" i="40" s="1"/>
  <c r="T215" i="40" s="1"/>
  <c r="R224" i="40"/>
  <c r="S224" i="40" s="1"/>
  <c r="T224" i="40" s="1"/>
  <c r="T226" i="40" s="1"/>
  <c r="X226" i="40" s="1"/>
  <c r="R227" i="40"/>
  <c r="S227" i="40" s="1"/>
  <c r="T227" i="40" s="1"/>
  <c r="R230" i="40"/>
  <c r="S230" i="40" s="1"/>
  <c r="T230" i="40" s="1"/>
  <c r="R236" i="40"/>
  <c r="S236" i="40" s="1"/>
  <c r="T236" i="40" s="1"/>
  <c r="R157" i="40"/>
  <c r="S157" i="40" s="1"/>
  <c r="T157" i="40" s="1"/>
  <c r="R159" i="40"/>
  <c r="S159" i="40" s="1"/>
  <c r="T159" i="40" s="1"/>
  <c r="R185" i="40"/>
  <c r="S185" i="40" s="1"/>
  <c r="T185" i="40" s="1"/>
  <c r="R219" i="40"/>
  <c r="S219" i="40" s="1"/>
  <c r="T219" i="40" s="1"/>
  <c r="R184" i="40"/>
  <c r="S184" i="40" s="1"/>
  <c r="T184" i="40" s="1"/>
  <c r="R214" i="40"/>
  <c r="S214" i="40" s="1"/>
  <c r="T214" i="40" s="1"/>
  <c r="R223" i="40"/>
  <c r="S223" i="40" s="1"/>
  <c r="T223" i="40" s="1"/>
  <c r="R231" i="40"/>
  <c r="S231" i="40" s="1"/>
  <c r="T231" i="40" s="1"/>
  <c r="R240" i="40"/>
  <c r="S240" i="40" s="1"/>
  <c r="T240" i="40" s="1"/>
  <c r="R166" i="40"/>
  <c r="S166" i="40" s="1"/>
  <c r="T166" i="40" s="1"/>
  <c r="R237" i="40"/>
  <c r="S237" i="40" s="1"/>
  <c r="T237" i="40" s="1"/>
  <c r="R96" i="40"/>
  <c r="S96" i="40" s="1"/>
  <c r="T96" i="40" s="1"/>
  <c r="R145" i="40"/>
  <c r="S145" i="40" s="1"/>
  <c r="T145" i="40" s="1"/>
  <c r="R168" i="40"/>
  <c r="S168" i="40" s="1"/>
  <c r="T168" i="40" s="1"/>
  <c r="R206" i="40"/>
  <c r="S206" i="40" s="1"/>
  <c r="T206" i="40" s="1"/>
  <c r="R218" i="40"/>
  <c r="S218" i="40" s="1"/>
  <c r="T218" i="40" s="1"/>
  <c r="R232" i="40"/>
  <c r="S232" i="40" s="1"/>
  <c r="T232" i="40" s="1"/>
  <c r="R239" i="40"/>
  <c r="S239" i="40" s="1"/>
  <c r="T239" i="40" s="1"/>
  <c r="R70" i="40"/>
  <c r="S70" i="40" s="1"/>
  <c r="T70" i="40" s="1"/>
  <c r="R91" i="40"/>
  <c r="S91" i="40" s="1"/>
  <c r="T91" i="40" s="1"/>
  <c r="R171" i="40"/>
  <c r="S171" i="40" s="1"/>
  <c r="T171" i="40" s="1"/>
  <c r="R175" i="40"/>
  <c r="S175" i="40" s="1"/>
  <c r="T175" i="40" s="1"/>
  <c r="R183" i="40"/>
  <c r="S183" i="40" s="1"/>
  <c r="T183" i="40" s="1"/>
  <c r="R193" i="40"/>
  <c r="S193" i="40" s="1"/>
  <c r="T193" i="40" s="1"/>
  <c r="R99" i="40"/>
  <c r="S99" i="40" s="1"/>
  <c r="T99" i="40" s="1"/>
  <c r="R102" i="40"/>
  <c r="S102" i="40" s="1"/>
  <c r="T102" i="40" s="1"/>
  <c r="R158" i="40"/>
  <c r="S158" i="40" s="1"/>
  <c r="T158" i="40" s="1"/>
  <c r="R160" i="40"/>
  <c r="S160" i="40" s="1"/>
  <c r="T160" i="40" s="1"/>
  <c r="R165" i="40"/>
  <c r="S165" i="40" s="1"/>
  <c r="T165" i="40" s="1"/>
  <c r="R189" i="40"/>
  <c r="S189" i="40" s="1"/>
  <c r="T189" i="40" s="1"/>
  <c r="R217" i="40"/>
  <c r="S217" i="40" s="1"/>
  <c r="T217" i="40" s="1"/>
  <c r="R216" i="40"/>
  <c r="S216" i="40" s="1"/>
  <c r="T216" i="40" s="1"/>
  <c r="R235" i="40"/>
  <c r="S235" i="40" s="1"/>
  <c r="T235" i="40" s="1"/>
  <c r="R213" i="40"/>
  <c r="S213" i="40" s="1"/>
  <c r="T213" i="40" s="1"/>
  <c r="R222" i="40"/>
  <c r="S222" i="40" s="1"/>
  <c r="T222" i="40" s="1"/>
  <c r="R238" i="40"/>
  <c r="S238" i="40" s="1"/>
  <c r="T238" i="40" s="1"/>
  <c r="R234" i="40"/>
  <c r="S234" i="40" s="1"/>
  <c r="T234" i="40" s="1"/>
  <c r="R29" i="40"/>
  <c r="S29" i="40" s="1"/>
  <c r="T29" i="40" s="1"/>
  <c r="Q243" i="40"/>
  <c r="P243" i="33"/>
  <c r="N243" i="33"/>
  <c r="M243" i="33"/>
  <c r="O2" i="33" s="1"/>
  <c r="J243" i="33"/>
  <c r="T177" i="42" l="1"/>
  <c r="V177" i="42" s="1"/>
  <c r="X177" i="42" s="1"/>
  <c r="V67" i="42"/>
  <c r="X67" i="42" s="1"/>
  <c r="V119" i="42"/>
  <c r="X119" i="42" s="1"/>
  <c r="V58" i="42"/>
  <c r="X58" i="42" s="1"/>
  <c r="R243" i="42"/>
  <c r="S12" i="42"/>
  <c r="V59" i="42"/>
  <c r="X59" i="42" s="1"/>
  <c r="V145" i="42"/>
  <c r="X145" i="42" s="1"/>
  <c r="V93" i="42"/>
  <c r="X93" i="42" s="1"/>
  <c r="V229" i="42"/>
  <c r="X229" i="42" s="1"/>
  <c r="V219" i="42"/>
  <c r="X219" i="42" s="1"/>
  <c r="V66" i="42"/>
  <c r="X66" i="42" s="1"/>
  <c r="V48" i="42"/>
  <c r="X48" i="42" s="1"/>
  <c r="V62" i="42"/>
  <c r="X62" i="42" s="1"/>
  <c r="V102" i="42"/>
  <c r="X102" i="42" s="1"/>
  <c r="V150" i="42"/>
  <c r="X150" i="42" s="1"/>
  <c r="V72" i="42"/>
  <c r="X72" i="42" s="1"/>
  <c r="V74" i="42"/>
  <c r="X74" i="42" s="1"/>
  <c r="V140" i="42"/>
  <c r="X140" i="42" s="1"/>
  <c r="T87" i="42"/>
  <c r="V153" i="42"/>
  <c r="X153" i="42" s="1"/>
  <c r="V159" i="42"/>
  <c r="X159" i="42" s="1"/>
  <c r="V185" i="42"/>
  <c r="X185" i="42" s="1"/>
  <c r="V96" i="42"/>
  <c r="X96" i="42" s="1"/>
  <c r="V136" i="42"/>
  <c r="X136" i="42" s="1"/>
  <c r="V101" i="42"/>
  <c r="X101" i="42" s="1"/>
  <c r="V181" i="42"/>
  <c r="X181" i="42" s="1"/>
  <c r="V173" i="42"/>
  <c r="X173" i="42" s="1"/>
  <c r="V169" i="42"/>
  <c r="X169" i="42" s="1"/>
  <c r="V223" i="42"/>
  <c r="X223" i="42" s="1"/>
  <c r="V213" i="42"/>
  <c r="X213" i="42" s="1"/>
  <c r="V40" i="42"/>
  <c r="X40" i="42" s="1"/>
  <c r="V56" i="42"/>
  <c r="X56" i="42" s="1"/>
  <c r="V41" i="42"/>
  <c r="X41" i="42" s="1"/>
  <c r="V26" i="42"/>
  <c r="X26" i="42" s="1"/>
  <c r="V138" i="42"/>
  <c r="X138" i="42" s="1"/>
  <c r="V143" i="42"/>
  <c r="X143" i="42" s="1"/>
  <c r="V133" i="42"/>
  <c r="X133" i="42" s="1"/>
  <c r="V218" i="42"/>
  <c r="X218" i="42" s="1"/>
  <c r="V163" i="42"/>
  <c r="X163" i="42" s="1"/>
  <c r="V135" i="42"/>
  <c r="X135" i="42" s="1"/>
  <c r="V165" i="42"/>
  <c r="X165" i="42" s="1"/>
  <c r="V172" i="42"/>
  <c r="X172" i="42" s="1"/>
  <c r="V216" i="42"/>
  <c r="X216" i="42" s="1"/>
  <c r="V235" i="42"/>
  <c r="X235" i="42" s="1"/>
  <c r="V45" i="42"/>
  <c r="X45" i="42" s="1"/>
  <c r="V98" i="42"/>
  <c r="X98" i="42" s="1"/>
  <c r="V30" i="42"/>
  <c r="X30" i="42" s="1"/>
  <c r="V17" i="42"/>
  <c r="X17" i="42" s="1"/>
  <c r="V49" i="42"/>
  <c r="X49" i="42" s="1"/>
  <c r="V120" i="42"/>
  <c r="X120" i="42" s="1"/>
  <c r="V52" i="42"/>
  <c r="X52" i="42" s="1"/>
  <c r="V34" i="42"/>
  <c r="X34" i="42" s="1"/>
  <c r="V75" i="42"/>
  <c r="X75" i="42" s="1"/>
  <c r="V106" i="42"/>
  <c r="X106" i="42" s="1"/>
  <c r="V73" i="42"/>
  <c r="X73" i="42" s="1"/>
  <c r="V126" i="42"/>
  <c r="X126" i="42" s="1"/>
  <c r="V35" i="42"/>
  <c r="X35" i="42" s="1"/>
  <c r="V76" i="42"/>
  <c r="X76" i="42" s="1"/>
  <c r="V146" i="42"/>
  <c r="X146" i="42" s="1"/>
  <c r="V19" i="42"/>
  <c r="X19" i="42" s="1"/>
  <c r="V151" i="42"/>
  <c r="X151" i="42" s="1"/>
  <c r="V161" i="42"/>
  <c r="X161" i="42" s="1"/>
  <c r="V104" i="42"/>
  <c r="X104" i="42" s="1"/>
  <c r="V189" i="42"/>
  <c r="X189" i="42" s="1"/>
  <c r="V100" i="42"/>
  <c r="X100" i="42" s="1"/>
  <c r="V137" i="42"/>
  <c r="X137" i="42" s="1"/>
  <c r="T123" i="42"/>
  <c r="V188" i="42"/>
  <c r="X188" i="42" s="1"/>
  <c r="V186" i="42"/>
  <c r="X186" i="42" s="1"/>
  <c r="V182" i="42"/>
  <c r="X182" i="42" s="1"/>
  <c r="V178" i="42"/>
  <c r="X178" i="42" s="1"/>
  <c r="V217" i="42"/>
  <c r="X217" i="42" s="1"/>
  <c r="V128" i="42"/>
  <c r="X128" i="42" s="1"/>
  <c r="V38" i="42"/>
  <c r="X38" i="42" s="1"/>
  <c r="V79" i="42"/>
  <c r="X79" i="42" s="1"/>
  <c r="V144" i="42"/>
  <c r="X144" i="42" s="1"/>
  <c r="V39" i="42"/>
  <c r="X39" i="42" s="1"/>
  <c r="V80" i="42"/>
  <c r="X80" i="42" s="1"/>
  <c r="V156" i="42"/>
  <c r="X156" i="42" s="1"/>
  <c r="V23" i="42"/>
  <c r="X23" i="42" s="1"/>
  <c r="V162" i="42"/>
  <c r="X162" i="42" s="1"/>
  <c r="V203" i="42"/>
  <c r="X203" i="42" s="1"/>
  <c r="V202" i="42"/>
  <c r="X202" i="42" s="1"/>
  <c r="V108" i="42"/>
  <c r="X108" i="42" s="1"/>
  <c r="V198" i="42"/>
  <c r="X198" i="42" s="1"/>
  <c r="V105" i="42"/>
  <c r="X105" i="42" s="1"/>
  <c r="V149" i="42"/>
  <c r="X149" i="42" s="1"/>
  <c r="V127" i="42"/>
  <c r="X127" i="42" s="1"/>
  <c r="V227" i="42"/>
  <c r="X227" i="42" s="1"/>
  <c r="V187" i="42"/>
  <c r="X187" i="42" s="1"/>
  <c r="V183" i="42"/>
  <c r="X183" i="42" s="1"/>
  <c r="V179" i="42"/>
  <c r="X179" i="42" s="1"/>
  <c r="V230" i="42"/>
  <c r="X230" i="42" s="1"/>
  <c r="V221" i="42"/>
  <c r="X221" i="42" s="1"/>
  <c r="V21" i="42"/>
  <c r="X21" i="42" s="1"/>
  <c r="V90" i="42"/>
  <c r="X90" i="42" s="1"/>
  <c r="V20" i="42"/>
  <c r="X20" i="42" s="1"/>
  <c r="V184" i="42"/>
  <c r="X184" i="42" s="1"/>
  <c r="V112" i="42"/>
  <c r="X112" i="42" s="1"/>
  <c r="V131" i="42"/>
  <c r="X131" i="42" s="1"/>
  <c r="V228" i="42"/>
  <c r="X228" i="42" s="1"/>
  <c r="V53" i="42"/>
  <c r="X53" i="42" s="1"/>
  <c r="V83" i="42"/>
  <c r="X83" i="42" s="1"/>
  <c r="V25" i="42"/>
  <c r="X25" i="42" s="1"/>
  <c r="V129" i="42"/>
  <c r="X129" i="42" s="1"/>
  <c r="V114" i="42"/>
  <c r="X114" i="42" s="1"/>
  <c r="V43" i="42"/>
  <c r="X43" i="42" s="1"/>
  <c r="V27" i="42"/>
  <c r="X27" i="42" s="1"/>
  <c r="V109" i="42"/>
  <c r="X109" i="42" s="1"/>
  <c r="V220" i="42"/>
  <c r="X220" i="42" s="1"/>
  <c r="V16" i="42"/>
  <c r="X16" i="42" s="1"/>
  <c r="V32" i="42"/>
  <c r="X32" i="42" s="1"/>
  <c r="V46" i="42"/>
  <c r="X46" i="42" s="1"/>
  <c r="V111" i="42"/>
  <c r="X111" i="42" s="1"/>
  <c r="V118" i="42"/>
  <c r="X118" i="42" s="1"/>
  <c r="V148" i="42"/>
  <c r="X148" i="42" s="1"/>
  <c r="V60" i="42"/>
  <c r="X60" i="42" s="1"/>
  <c r="V47" i="42"/>
  <c r="X47" i="42" s="1"/>
  <c r="V91" i="42"/>
  <c r="X91" i="42" s="1"/>
  <c r="V167" i="42"/>
  <c r="X167" i="42" s="1"/>
  <c r="V64" i="42"/>
  <c r="X64" i="42" s="1"/>
  <c r="V192" i="42"/>
  <c r="X192" i="42" s="1"/>
  <c r="V166" i="42"/>
  <c r="X166" i="42" s="1"/>
  <c r="V214" i="42"/>
  <c r="X214" i="42" s="1"/>
  <c r="V116" i="42"/>
  <c r="X116" i="42" s="1"/>
  <c r="V78" i="42"/>
  <c r="X78" i="42" s="1"/>
  <c r="V113" i="42"/>
  <c r="X113" i="42" s="1"/>
  <c r="V171" i="42"/>
  <c r="X171" i="42" s="1"/>
  <c r="V134" i="42"/>
  <c r="X134" i="42" s="1"/>
  <c r="V191" i="42"/>
  <c r="X191" i="42" s="1"/>
  <c r="V201" i="42"/>
  <c r="X201" i="42" s="1"/>
  <c r="V196" i="42"/>
  <c r="X196" i="42" s="1"/>
  <c r="V222" i="42"/>
  <c r="X222" i="42" s="1"/>
  <c r="T241" i="42"/>
  <c r="X241" i="42" s="1"/>
  <c r="V232" i="42"/>
  <c r="X232" i="42" s="1"/>
  <c r="V70" i="42"/>
  <c r="X70" i="42" s="1"/>
  <c r="V110" i="42"/>
  <c r="X110" i="42" s="1"/>
  <c r="V57" i="42"/>
  <c r="X57" i="42" s="1"/>
  <c r="V42" i="42"/>
  <c r="X42" i="42" s="1"/>
  <c r="V107" i="42"/>
  <c r="X107" i="42" s="1"/>
  <c r="V141" i="42"/>
  <c r="X141" i="42" s="1"/>
  <c r="V84" i="42"/>
  <c r="X84" i="42" s="1"/>
  <c r="V158" i="42"/>
  <c r="X158" i="42" s="1"/>
  <c r="V237" i="42"/>
  <c r="X237" i="42" s="1"/>
  <c r="V195" i="42"/>
  <c r="X195" i="42" s="1"/>
  <c r="V160" i="42"/>
  <c r="X160" i="42" s="1"/>
  <c r="V190" i="42"/>
  <c r="X190" i="42" s="1"/>
  <c r="V200" i="42"/>
  <c r="X200" i="42" s="1"/>
  <c r="V234" i="42"/>
  <c r="X234" i="42" s="1"/>
  <c r="V29" i="42"/>
  <c r="V61" i="42"/>
  <c r="X61" i="42" s="1"/>
  <c r="V125" i="42"/>
  <c r="X125" i="42" s="1"/>
  <c r="V33" i="42"/>
  <c r="X33" i="42" s="1"/>
  <c r="V63" i="42"/>
  <c r="X63" i="42" s="1"/>
  <c r="V36" i="42"/>
  <c r="X36" i="42" s="1"/>
  <c r="V18" i="42"/>
  <c r="X18" i="42" s="1"/>
  <c r="V50" i="42"/>
  <c r="X50" i="42" s="1"/>
  <c r="V115" i="42"/>
  <c r="X115" i="42" s="1"/>
  <c r="V142" i="42"/>
  <c r="X142" i="42" s="1"/>
  <c r="V65" i="42"/>
  <c r="X65" i="42" s="1"/>
  <c r="V124" i="42"/>
  <c r="X124" i="42" s="1"/>
  <c r="V51" i="42"/>
  <c r="X51" i="42" s="1"/>
  <c r="V95" i="42"/>
  <c r="X95" i="42" s="1"/>
  <c r="V68" i="42"/>
  <c r="X68" i="42" s="1"/>
  <c r="V132" i="42"/>
  <c r="X132" i="42" s="1"/>
  <c r="V174" i="42"/>
  <c r="X174" i="42" s="1"/>
  <c r="V233" i="42"/>
  <c r="X233" i="42" s="1"/>
  <c r="V147" i="42"/>
  <c r="X147" i="42" s="1"/>
  <c r="V82" i="42"/>
  <c r="X82" i="42" s="1"/>
  <c r="V117" i="42"/>
  <c r="X117" i="42" s="1"/>
  <c r="V199" i="42"/>
  <c r="X199" i="42" s="1"/>
  <c r="V154" i="42"/>
  <c r="X154" i="42" s="1"/>
  <c r="V204" i="42"/>
  <c r="X204" i="42" s="1"/>
  <c r="V197" i="42"/>
  <c r="X197" i="42" s="1"/>
  <c r="V209" i="42"/>
  <c r="X209" i="42" s="1"/>
  <c r="V236" i="42"/>
  <c r="X236" i="42" s="1"/>
  <c r="V37" i="42"/>
  <c r="X37" i="42" s="1"/>
  <c r="V22" i="42"/>
  <c r="X22" i="42" s="1"/>
  <c r="V54" i="42"/>
  <c r="X54" i="42" s="1"/>
  <c r="V69" i="42"/>
  <c r="X69" i="42" s="1"/>
  <c r="V130" i="42"/>
  <c r="X130" i="42" s="1"/>
  <c r="V55" i="42"/>
  <c r="X55" i="42" s="1"/>
  <c r="V99" i="42"/>
  <c r="X99" i="42" s="1"/>
  <c r="V180" i="42"/>
  <c r="X180" i="42" s="1"/>
  <c r="V77" i="42"/>
  <c r="X77" i="42" s="1"/>
  <c r="V139" i="42"/>
  <c r="X139" i="42" s="1"/>
  <c r="V170" i="42"/>
  <c r="X170" i="42" s="1"/>
  <c r="V89" i="42"/>
  <c r="X89" i="42" s="1"/>
  <c r="V152" i="42"/>
  <c r="X152" i="42" s="1"/>
  <c r="V88" i="42"/>
  <c r="X88" i="42" s="1"/>
  <c r="V157" i="42"/>
  <c r="X157" i="42" s="1"/>
  <c r="T208" i="42"/>
  <c r="X208" i="42" s="1"/>
  <c r="V164" i="42"/>
  <c r="X164" i="42" s="1"/>
  <c r="T212" i="42"/>
  <c r="X212" i="42" s="1"/>
  <c r="V215" i="42"/>
  <c r="X215" i="42" s="1"/>
  <c r="V231" i="42"/>
  <c r="X231" i="42" s="1"/>
  <c r="V28" i="42"/>
  <c r="X28" i="42" s="1"/>
  <c r="V44" i="42"/>
  <c r="X44" i="42" s="1"/>
  <c r="V71" i="42"/>
  <c r="X71" i="42" s="1"/>
  <c r="V81" i="42"/>
  <c r="X81" i="42" s="1"/>
  <c r="V92" i="42"/>
  <c r="X92" i="42" s="1"/>
  <c r="V168" i="42"/>
  <c r="X168" i="42" s="1"/>
  <c r="T195" i="40"/>
  <c r="V195" i="40" s="1"/>
  <c r="X195" i="40" s="1"/>
  <c r="T15" i="40"/>
  <c r="V15" i="40" s="1"/>
  <c r="X15" i="40" s="1"/>
  <c r="T87" i="40"/>
  <c r="V87" i="40" s="1"/>
  <c r="X87" i="40" s="1"/>
  <c r="T212" i="40"/>
  <c r="X212" i="40" s="1"/>
  <c r="V25" i="40"/>
  <c r="X25" i="40" s="1"/>
  <c r="V27" i="40"/>
  <c r="X27" i="40" s="1"/>
  <c r="V21" i="40"/>
  <c r="X21" i="40" s="1"/>
  <c r="V23" i="40"/>
  <c r="X23" i="40" s="1"/>
  <c r="T208" i="40"/>
  <c r="X208" i="40" s="1"/>
  <c r="V17" i="40"/>
  <c r="X17" i="40" s="1"/>
  <c r="V19" i="40"/>
  <c r="X19" i="40" s="1"/>
  <c r="V28" i="40"/>
  <c r="X28" i="40" s="1"/>
  <c r="V20" i="40"/>
  <c r="X20" i="40" s="1"/>
  <c r="V26" i="40"/>
  <c r="X26" i="40" s="1"/>
  <c r="V16" i="40"/>
  <c r="X16" i="40" s="1"/>
  <c r="V22" i="40"/>
  <c r="X22" i="40" s="1"/>
  <c r="V18" i="40"/>
  <c r="X18" i="40" s="1"/>
  <c r="V158" i="40"/>
  <c r="X158" i="40" s="1"/>
  <c r="V165" i="40"/>
  <c r="X165" i="40" s="1"/>
  <c r="V145" i="40"/>
  <c r="X145" i="40" s="1"/>
  <c r="V184" i="40"/>
  <c r="X184" i="40" s="1"/>
  <c r="V58" i="40"/>
  <c r="X58" i="40" s="1"/>
  <c r="V174" i="40"/>
  <c r="X174" i="40" s="1"/>
  <c r="V162" i="40"/>
  <c r="X162" i="40" s="1"/>
  <c r="V163" i="40"/>
  <c r="X163" i="40" s="1"/>
  <c r="V148" i="40"/>
  <c r="X148" i="40" s="1"/>
  <c r="T123" i="40"/>
  <c r="V134" i="40"/>
  <c r="X134" i="40" s="1"/>
  <c r="V116" i="40"/>
  <c r="X116" i="40" s="1"/>
  <c r="V35" i="40"/>
  <c r="X35" i="40" s="1"/>
  <c r="V36" i="40"/>
  <c r="X36" i="40" s="1"/>
  <c r="V64" i="40"/>
  <c r="X64" i="40" s="1"/>
  <c r="V30" i="40"/>
  <c r="X30" i="40" s="1"/>
  <c r="V33" i="40"/>
  <c r="X33" i="40" s="1"/>
  <c r="T241" i="40"/>
  <c r="X241" i="40" s="1"/>
  <c r="V160" i="40"/>
  <c r="X160" i="40" s="1"/>
  <c r="V91" i="40"/>
  <c r="X91" i="40" s="1"/>
  <c r="V96" i="40"/>
  <c r="X96" i="40" s="1"/>
  <c r="V219" i="40"/>
  <c r="X219" i="40" s="1"/>
  <c r="V215" i="40"/>
  <c r="X215" i="40" s="1"/>
  <c r="V220" i="40"/>
  <c r="X220" i="40" s="1"/>
  <c r="V173" i="40"/>
  <c r="X173" i="40" s="1"/>
  <c r="V233" i="40"/>
  <c r="X233" i="40" s="1"/>
  <c r="V153" i="40"/>
  <c r="X153" i="40" s="1"/>
  <c r="V200" i="40"/>
  <c r="X200" i="40" s="1"/>
  <c r="V154" i="40"/>
  <c r="X154" i="40" s="1"/>
  <c r="V42" i="40"/>
  <c r="X42" i="40" s="1"/>
  <c r="V129" i="40"/>
  <c r="X129" i="40" s="1"/>
  <c r="V144" i="40"/>
  <c r="X144" i="40" s="1"/>
  <c r="V151" i="40"/>
  <c r="X151" i="40" s="1"/>
  <c r="V98" i="40"/>
  <c r="X98" i="40" s="1"/>
  <c r="V130" i="40"/>
  <c r="X130" i="40" s="1"/>
  <c r="V108" i="40"/>
  <c r="X108" i="40" s="1"/>
  <c r="V34" i="40"/>
  <c r="X34" i="40" s="1"/>
  <c r="V32" i="40"/>
  <c r="X32" i="40" s="1"/>
  <c r="V89" i="40"/>
  <c r="X89" i="40" s="1"/>
  <c r="V61" i="40"/>
  <c r="X61" i="40" s="1"/>
  <c r="V185" i="40"/>
  <c r="X185" i="40" s="1"/>
  <c r="V229" i="40"/>
  <c r="X229" i="40" s="1"/>
  <c r="V101" i="40"/>
  <c r="X101" i="40" s="1"/>
  <c r="V83" i="40"/>
  <c r="X83" i="40" s="1"/>
  <c r="V102" i="40"/>
  <c r="X102" i="40" s="1"/>
  <c r="V166" i="40"/>
  <c r="X166" i="40" s="1"/>
  <c r="V199" i="40"/>
  <c r="X199" i="40" s="1"/>
  <c r="V161" i="40"/>
  <c r="X161" i="40" s="1"/>
  <c r="V190" i="40"/>
  <c r="X190" i="40" s="1"/>
  <c r="V82" i="40"/>
  <c r="X82" i="40" s="1"/>
  <c r="V150" i="40"/>
  <c r="X150" i="40" s="1"/>
  <c r="V142" i="40"/>
  <c r="X142" i="40" s="1"/>
  <c r="V136" i="40"/>
  <c r="X136" i="40" s="1"/>
  <c r="V143" i="40"/>
  <c r="X143" i="40" s="1"/>
  <c r="V120" i="40"/>
  <c r="X120" i="40" s="1"/>
  <c r="V55" i="40"/>
  <c r="X55" i="40" s="1"/>
  <c r="V56" i="40"/>
  <c r="X56" i="40" s="1"/>
  <c r="V84" i="40"/>
  <c r="X84" i="40" s="1"/>
  <c r="V79" i="40"/>
  <c r="X79" i="40" s="1"/>
  <c r="V53" i="40"/>
  <c r="X53" i="40" s="1"/>
  <c r="V209" i="40"/>
  <c r="X209" i="40" s="1"/>
  <c r="V137" i="40"/>
  <c r="X137" i="40" s="1"/>
  <c r="V140" i="40"/>
  <c r="X140" i="40" s="1"/>
  <c r="V59" i="40"/>
  <c r="X59" i="40" s="1"/>
  <c r="V57" i="40"/>
  <c r="X57" i="40" s="1"/>
  <c r="V213" i="40"/>
  <c r="X213" i="40" s="1"/>
  <c r="V159" i="40"/>
  <c r="X159" i="40" s="1"/>
  <c r="V115" i="40"/>
  <c r="X115" i="40" s="1"/>
  <c r="V235" i="40"/>
  <c r="X235" i="40" s="1"/>
  <c r="V99" i="40"/>
  <c r="X99" i="40" s="1"/>
  <c r="V232" i="40"/>
  <c r="X232" i="40" s="1"/>
  <c r="V157" i="40"/>
  <c r="X157" i="40" s="1"/>
  <c r="V221" i="40"/>
  <c r="X221" i="40" s="1"/>
  <c r="V202" i="40"/>
  <c r="X202" i="40" s="1"/>
  <c r="V156" i="40"/>
  <c r="X156" i="40" s="1"/>
  <c r="V201" i="40"/>
  <c r="X201" i="40" s="1"/>
  <c r="V78" i="40"/>
  <c r="X78" i="40" s="1"/>
  <c r="V186" i="40"/>
  <c r="X186" i="40" s="1"/>
  <c r="V66" i="40"/>
  <c r="X66" i="40" s="1"/>
  <c r="V149" i="40"/>
  <c r="X149" i="40" s="1"/>
  <c r="V141" i="40"/>
  <c r="X141" i="40" s="1"/>
  <c r="V132" i="40"/>
  <c r="X132" i="40" s="1"/>
  <c r="V139" i="40"/>
  <c r="X139" i="40" s="1"/>
  <c r="V93" i="40"/>
  <c r="X93" i="40" s="1"/>
  <c r="V107" i="40"/>
  <c r="X107" i="40" s="1"/>
  <c r="V81" i="40"/>
  <c r="X81" i="40" s="1"/>
  <c r="V51" i="40"/>
  <c r="X51" i="40" s="1"/>
  <c r="V52" i="40"/>
  <c r="X52" i="40" s="1"/>
  <c r="V80" i="40"/>
  <c r="X80" i="40" s="1"/>
  <c r="V75" i="40"/>
  <c r="X75" i="40" s="1"/>
  <c r="V49" i="40"/>
  <c r="X49" i="40" s="1"/>
  <c r="V222" i="40"/>
  <c r="X222" i="40" s="1"/>
  <c r="V203" i="40"/>
  <c r="X203" i="40" s="1"/>
  <c r="V196" i="40"/>
  <c r="X196" i="40" s="1"/>
  <c r="V95" i="40"/>
  <c r="X95" i="40" s="1"/>
  <c r="V236" i="40"/>
  <c r="X236" i="40" s="1"/>
  <c r="V197" i="40"/>
  <c r="X197" i="40" s="1"/>
  <c r="V77" i="40"/>
  <c r="X77" i="40" s="1"/>
  <c r="V237" i="40"/>
  <c r="X237" i="40" s="1"/>
  <c r="V172" i="40"/>
  <c r="X172" i="40" s="1"/>
  <c r="V146" i="40"/>
  <c r="X146" i="40" s="1"/>
  <c r="V147" i="40"/>
  <c r="X147" i="40" s="1"/>
  <c r="V60" i="40"/>
  <c r="X60" i="40" s="1"/>
  <c r="V216" i="40"/>
  <c r="X216" i="40" s="1"/>
  <c r="V231" i="40"/>
  <c r="X231" i="40" s="1"/>
  <c r="V119" i="40"/>
  <c r="X119" i="40" s="1"/>
  <c r="V180" i="40"/>
  <c r="X180" i="40" s="1"/>
  <c r="V50" i="40"/>
  <c r="X50" i="40" s="1"/>
  <c r="V125" i="40"/>
  <c r="X125" i="40" s="1"/>
  <c r="V135" i="40"/>
  <c r="X135" i="40" s="1"/>
  <c r="V106" i="40"/>
  <c r="X106" i="40" s="1"/>
  <c r="V48" i="40"/>
  <c r="X48" i="40" s="1"/>
  <c r="V71" i="40"/>
  <c r="X71" i="40" s="1"/>
  <c r="V217" i="40"/>
  <c r="X217" i="40" s="1"/>
  <c r="V230" i="40"/>
  <c r="X230" i="40" s="1"/>
  <c r="V182" i="40"/>
  <c r="X182" i="40" s="1"/>
  <c r="V192" i="40"/>
  <c r="X192" i="40" s="1"/>
  <c r="V117" i="40"/>
  <c r="X117" i="40" s="1"/>
  <c r="V191" i="40"/>
  <c r="X191" i="40" s="1"/>
  <c r="V228" i="40"/>
  <c r="X228" i="40" s="1"/>
  <c r="V179" i="40"/>
  <c r="X179" i="40" s="1"/>
  <c r="V118" i="40"/>
  <c r="X118" i="40" s="1"/>
  <c r="V133" i="40"/>
  <c r="X133" i="40" s="1"/>
  <c r="V111" i="40"/>
  <c r="X111" i="40" s="1"/>
  <c r="V124" i="40"/>
  <c r="X124" i="40" s="1"/>
  <c r="V131" i="40"/>
  <c r="X131" i="40" s="1"/>
  <c r="V88" i="40"/>
  <c r="X88" i="40" s="1"/>
  <c r="V105" i="40"/>
  <c r="X105" i="40" s="1"/>
  <c r="V73" i="40"/>
  <c r="X73" i="40" s="1"/>
  <c r="V43" i="40"/>
  <c r="X43" i="40" s="1"/>
  <c r="V44" i="40"/>
  <c r="X44" i="40" s="1"/>
  <c r="V72" i="40"/>
  <c r="X72" i="40" s="1"/>
  <c r="V67" i="40"/>
  <c r="X67" i="40" s="1"/>
  <c r="V41" i="40"/>
  <c r="X41" i="40" s="1"/>
  <c r="V70" i="40"/>
  <c r="X70" i="40" s="1"/>
  <c r="V109" i="40"/>
  <c r="X109" i="40" s="1"/>
  <c r="V46" i="40"/>
  <c r="X46" i="40" s="1"/>
  <c r="V126" i="40"/>
  <c r="X126" i="40" s="1"/>
  <c r="V90" i="40"/>
  <c r="X90" i="40" s="1"/>
  <c r="V218" i="40"/>
  <c r="X218" i="40" s="1"/>
  <c r="V181" i="40"/>
  <c r="X181" i="40" s="1"/>
  <c r="V198" i="40"/>
  <c r="X198" i="40" s="1"/>
  <c r="V62" i="40"/>
  <c r="X62" i="40" s="1"/>
  <c r="V38" i="40"/>
  <c r="X38" i="40" s="1"/>
  <c r="V128" i="40"/>
  <c r="X128" i="40" s="1"/>
  <c r="V92" i="40"/>
  <c r="X92" i="40" s="1"/>
  <c r="V47" i="40"/>
  <c r="X47" i="40" s="1"/>
  <c r="V76" i="40"/>
  <c r="X76" i="40" s="1"/>
  <c r="V45" i="40"/>
  <c r="X45" i="40" s="1"/>
  <c r="V183" i="40"/>
  <c r="X183" i="40" s="1"/>
  <c r="V223" i="40"/>
  <c r="X223" i="40" s="1"/>
  <c r="V169" i="40"/>
  <c r="X169" i="40" s="1"/>
  <c r="V189" i="40"/>
  <c r="X189" i="40" s="1"/>
  <c r="T177" i="40"/>
  <c r="V168" i="40"/>
  <c r="X168" i="40" s="1"/>
  <c r="V214" i="40"/>
  <c r="X214" i="40" s="1"/>
  <c r="V227" i="40"/>
  <c r="X227" i="40" s="1"/>
  <c r="V164" i="40"/>
  <c r="X164" i="40" s="1"/>
  <c r="V170" i="40"/>
  <c r="X170" i="40" s="1"/>
  <c r="V188" i="40"/>
  <c r="X188" i="40" s="1"/>
  <c r="V74" i="40"/>
  <c r="X74" i="40" s="1"/>
  <c r="V187" i="40"/>
  <c r="X187" i="40" s="1"/>
  <c r="V178" i="40"/>
  <c r="X178" i="40" s="1"/>
  <c r="V112" i="40"/>
  <c r="X112" i="40" s="1"/>
  <c r="V104" i="40"/>
  <c r="X104" i="40" s="1"/>
  <c r="V152" i="40"/>
  <c r="X152" i="40" s="1"/>
  <c r="V114" i="40"/>
  <c r="X114" i="40" s="1"/>
  <c r="V127" i="40"/>
  <c r="X127" i="40" s="1"/>
  <c r="V138" i="40"/>
  <c r="X138" i="40" s="1"/>
  <c r="V100" i="40"/>
  <c r="X100" i="40" s="1"/>
  <c r="V69" i="40"/>
  <c r="X69" i="40" s="1"/>
  <c r="V39" i="40"/>
  <c r="X39" i="40" s="1"/>
  <c r="V40" i="40"/>
  <c r="X40" i="40" s="1"/>
  <c r="V68" i="40"/>
  <c r="X68" i="40" s="1"/>
  <c r="V63" i="40"/>
  <c r="X63" i="40" s="1"/>
  <c r="V37" i="40"/>
  <c r="X37" i="40" s="1"/>
  <c r="V234" i="40"/>
  <c r="X234" i="40" s="1"/>
  <c r="V171" i="40"/>
  <c r="X171" i="40" s="1"/>
  <c r="V167" i="40"/>
  <c r="X167" i="40" s="1"/>
  <c r="V54" i="40"/>
  <c r="X54" i="40" s="1"/>
  <c r="V204" i="40"/>
  <c r="X204" i="40" s="1"/>
  <c r="V110" i="40"/>
  <c r="X110" i="40" s="1"/>
  <c r="V113" i="40"/>
  <c r="X113" i="40" s="1"/>
  <c r="V65" i="40"/>
  <c r="X65" i="40" s="1"/>
  <c r="R243" i="40"/>
  <c r="V29" i="40"/>
  <c r="X29" i="40" s="1"/>
  <c r="M244" i="33"/>
  <c r="X29" i="42" l="1"/>
  <c r="S243" i="42"/>
  <c r="S244" i="42" s="1"/>
  <c r="T12" i="42"/>
  <c r="T15" i="42" s="1"/>
  <c r="T243" i="42" s="1"/>
  <c r="V87" i="42"/>
  <c r="X87" i="42" s="1"/>
  <c r="V123" i="42"/>
  <c r="X123" i="42" s="1"/>
  <c r="V177" i="40"/>
  <c r="X177" i="40" s="1"/>
  <c r="V123" i="40"/>
  <c r="X123" i="40" s="1"/>
  <c r="S243" i="40"/>
  <c r="S244" i="40" s="1"/>
  <c r="K242" i="33"/>
  <c r="L242" i="33" s="1"/>
  <c r="V15" i="42" l="1"/>
  <c r="V243" i="42" s="1"/>
  <c r="T243" i="40"/>
  <c r="V243" i="40"/>
  <c r="O242" i="33"/>
  <c r="Q242" i="33" s="1"/>
  <c r="T242" i="33" s="1"/>
  <c r="L248" i="33"/>
  <c r="X15" i="42" l="1"/>
  <c r="X243" i="40"/>
  <c r="V244" i="40" s="1"/>
  <c r="V242" i="33"/>
  <c r="X242" i="33" s="1"/>
  <c r="W124" i="33"/>
  <c r="W123" i="33"/>
  <c r="W87" i="33"/>
  <c r="W241" i="33"/>
  <c r="W237" i="33"/>
  <c r="W236" i="33"/>
  <c r="W235" i="33"/>
  <c r="W234" i="33"/>
  <c r="W233" i="33"/>
  <c r="W232" i="33"/>
  <c r="W231" i="33"/>
  <c r="W230" i="33"/>
  <c r="W229" i="33"/>
  <c r="W228" i="33"/>
  <c r="W227" i="33"/>
  <c r="W226" i="33"/>
  <c r="W223" i="33"/>
  <c r="W222" i="33"/>
  <c r="W221" i="33"/>
  <c r="W220" i="33"/>
  <c r="W219" i="33"/>
  <c r="W218" i="33"/>
  <c r="W217" i="33"/>
  <c r="W216" i="33"/>
  <c r="W215" i="33"/>
  <c r="W214" i="33"/>
  <c r="W213" i="33"/>
  <c r="W212" i="33"/>
  <c r="W209" i="33"/>
  <c r="W208" i="33"/>
  <c r="W204" i="33"/>
  <c r="W203" i="33"/>
  <c r="W202" i="33"/>
  <c r="W201" i="33"/>
  <c r="W200" i="33"/>
  <c r="W199" i="33"/>
  <c r="W198" i="33"/>
  <c r="W197" i="33"/>
  <c r="W196" i="33"/>
  <c r="W195" i="33"/>
  <c r="W192" i="33"/>
  <c r="W191" i="33"/>
  <c r="W190" i="33"/>
  <c r="W189" i="33"/>
  <c r="W188" i="33"/>
  <c r="W187" i="33"/>
  <c r="W186" i="33"/>
  <c r="W185" i="33"/>
  <c r="W184" i="33"/>
  <c r="W183" i="33"/>
  <c r="W182" i="33"/>
  <c r="W181" i="33"/>
  <c r="W180" i="33"/>
  <c r="W179" i="33"/>
  <c r="W178" i="33"/>
  <c r="W174" i="33"/>
  <c r="W173" i="33"/>
  <c r="W172" i="33"/>
  <c r="W171" i="33"/>
  <c r="W170" i="33"/>
  <c r="W169" i="33"/>
  <c r="W168" i="33"/>
  <c r="W167" i="33"/>
  <c r="W166" i="33"/>
  <c r="W165" i="33"/>
  <c r="W164" i="33"/>
  <c r="W163" i="33"/>
  <c r="W162" i="33"/>
  <c r="W161" i="33"/>
  <c r="W160" i="33"/>
  <c r="W159" i="33"/>
  <c r="W158" i="33"/>
  <c r="W157" i="33"/>
  <c r="W156" i="33"/>
  <c r="W155" i="33"/>
  <c r="W154" i="33"/>
  <c r="W153" i="33"/>
  <c r="W152" i="33"/>
  <c r="W151" i="33"/>
  <c r="W150" i="33"/>
  <c r="W149" i="33"/>
  <c r="W148" i="33"/>
  <c r="W147" i="33"/>
  <c r="W146" i="33"/>
  <c r="W145" i="33"/>
  <c r="W144" i="33"/>
  <c r="W143" i="33"/>
  <c r="W142" i="33"/>
  <c r="W141" i="33"/>
  <c r="W140" i="33"/>
  <c r="W139" i="33"/>
  <c r="W138" i="33"/>
  <c r="W137" i="33"/>
  <c r="W136" i="33"/>
  <c r="W135" i="33"/>
  <c r="W134" i="33"/>
  <c r="W133" i="33"/>
  <c r="W132" i="33"/>
  <c r="W131" i="33"/>
  <c r="W130" i="33"/>
  <c r="W129" i="33"/>
  <c r="W128" i="33"/>
  <c r="W127" i="33"/>
  <c r="W126" i="33"/>
  <c r="W125" i="33"/>
  <c r="W120" i="33"/>
  <c r="W119" i="33"/>
  <c r="W118" i="33"/>
  <c r="W117" i="33"/>
  <c r="W116" i="33"/>
  <c r="W115" i="33"/>
  <c r="W114" i="33"/>
  <c r="W113" i="33"/>
  <c r="W112" i="33"/>
  <c r="W111" i="33"/>
  <c r="W110" i="33"/>
  <c r="W109" i="33"/>
  <c r="W108" i="33"/>
  <c r="W107" i="33"/>
  <c r="W106" i="33"/>
  <c r="W105" i="33"/>
  <c r="W104" i="33"/>
  <c r="W103" i="33"/>
  <c r="W102" i="33"/>
  <c r="W101" i="33"/>
  <c r="W100" i="33"/>
  <c r="W99" i="33"/>
  <c r="W98" i="33"/>
  <c r="W97" i="33"/>
  <c r="W96" i="33"/>
  <c r="W95" i="33"/>
  <c r="W94" i="33"/>
  <c r="W93" i="33"/>
  <c r="W92" i="33"/>
  <c r="W91" i="33"/>
  <c r="W90" i="33"/>
  <c r="W89" i="33"/>
  <c r="W88" i="33"/>
  <c r="W84" i="33"/>
  <c r="W83" i="33"/>
  <c r="W82" i="33"/>
  <c r="W81" i="33"/>
  <c r="W80" i="33"/>
  <c r="W79" i="33"/>
  <c r="W78" i="33"/>
  <c r="W77" i="33"/>
  <c r="W76" i="33"/>
  <c r="W75" i="33"/>
  <c r="W74" i="33"/>
  <c r="W73" i="33"/>
  <c r="W72" i="33"/>
  <c r="W71" i="33"/>
  <c r="W70" i="33"/>
  <c r="W69" i="33"/>
  <c r="W68" i="33"/>
  <c r="W67" i="33"/>
  <c r="W66" i="33"/>
  <c r="W65" i="33"/>
  <c r="W64" i="33"/>
  <c r="W63" i="33"/>
  <c r="W62" i="33"/>
  <c r="W61" i="33"/>
  <c r="W60" i="33"/>
  <c r="W59" i="33"/>
  <c r="W58" i="33"/>
  <c r="W57" i="33"/>
  <c r="W56" i="33"/>
  <c r="W55" i="33"/>
  <c r="W54" i="33"/>
  <c r="W53" i="33"/>
  <c r="W52" i="33"/>
  <c r="W51" i="33"/>
  <c r="W50" i="33"/>
  <c r="W49" i="33"/>
  <c r="W48" i="33"/>
  <c r="W47" i="33"/>
  <c r="W46" i="33"/>
  <c r="W45" i="33"/>
  <c r="W44" i="33"/>
  <c r="W43" i="33"/>
  <c r="W42" i="33"/>
  <c r="W41" i="33"/>
  <c r="W40" i="33"/>
  <c r="W39" i="33"/>
  <c r="W38" i="33"/>
  <c r="W37" i="33"/>
  <c r="W36" i="33"/>
  <c r="W35" i="33"/>
  <c r="W34" i="33"/>
  <c r="W33" i="33"/>
  <c r="W32" i="33"/>
  <c r="W31" i="33"/>
  <c r="W30" i="33"/>
  <c r="W29" i="33"/>
  <c r="W28" i="33"/>
  <c r="W27" i="33"/>
  <c r="W26" i="33"/>
  <c r="W25" i="33"/>
  <c r="W24" i="33"/>
  <c r="W23" i="33"/>
  <c r="W22" i="33"/>
  <c r="W21" i="33"/>
  <c r="W20" i="33"/>
  <c r="W19" i="33"/>
  <c r="W18" i="33"/>
  <c r="W17" i="33"/>
  <c r="W16" i="33"/>
  <c r="H243" i="33"/>
  <c r="X243" i="42" l="1"/>
  <c r="V244" i="42" s="1"/>
  <c r="K240" i="33"/>
  <c r="K239" i="33"/>
  <c r="K238" i="33"/>
  <c r="L238" i="33" s="1"/>
  <c r="O238" i="33" s="1"/>
  <c r="K237" i="33"/>
  <c r="K236" i="33"/>
  <c r="K235" i="33"/>
  <c r="K234" i="33"/>
  <c r="K233" i="33"/>
  <c r="K232" i="33"/>
  <c r="K231" i="33"/>
  <c r="K230" i="33"/>
  <c r="K229" i="33"/>
  <c r="K228" i="33"/>
  <c r="K227" i="33"/>
  <c r="K225" i="33"/>
  <c r="K224" i="33"/>
  <c r="K223" i="33"/>
  <c r="K222" i="33"/>
  <c r="K221" i="33"/>
  <c r="K220" i="33"/>
  <c r="K219" i="33"/>
  <c r="K218" i="33"/>
  <c r="K217" i="33"/>
  <c r="K216" i="33"/>
  <c r="K215" i="33"/>
  <c r="K214" i="33"/>
  <c r="K213" i="33"/>
  <c r="K211" i="33"/>
  <c r="K210" i="33"/>
  <c r="K209" i="33"/>
  <c r="K207" i="33"/>
  <c r="K206" i="33"/>
  <c r="K204" i="33"/>
  <c r="K203" i="33"/>
  <c r="K202" i="33"/>
  <c r="K201" i="33"/>
  <c r="K200" i="33"/>
  <c r="K199" i="33"/>
  <c r="K198" i="33"/>
  <c r="K197" i="33"/>
  <c r="K196" i="33"/>
  <c r="K194" i="33"/>
  <c r="K193" i="33"/>
  <c r="K192" i="33"/>
  <c r="K191" i="33"/>
  <c r="K190" i="33"/>
  <c r="K189" i="33"/>
  <c r="K188" i="33"/>
  <c r="K187" i="33"/>
  <c r="K186" i="33"/>
  <c r="K185" i="33"/>
  <c r="K184" i="33"/>
  <c r="K183" i="33"/>
  <c r="K182" i="33"/>
  <c r="K181" i="33"/>
  <c r="K180" i="33"/>
  <c r="K179" i="33"/>
  <c r="K178" i="33"/>
  <c r="K176" i="33"/>
  <c r="K175" i="33"/>
  <c r="K174" i="33"/>
  <c r="K173" i="33"/>
  <c r="K172" i="33"/>
  <c r="K171" i="33"/>
  <c r="K170" i="33"/>
  <c r="K169" i="33"/>
  <c r="K168" i="33"/>
  <c r="K167" i="33"/>
  <c r="K166" i="33"/>
  <c r="K165" i="33"/>
  <c r="K164" i="33"/>
  <c r="K163" i="33"/>
  <c r="K162" i="33"/>
  <c r="K161" i="33"/>
  <c r="K160" i="33"/>
  <c r="K159" i="33"/>
  <c r="K158" i="33"/>
  <c r="K157" i="33"/>
  <c r="K156" i="33"/>
  <c r="K155" i="33"/>
  <c r="K154" i="33"/>
  <c r="K153" i="33"/>
  <c r="K152" i="33"/>
  <c r="K151" i="33"/>
  <c r="K150" i="33"/>
  <c r="K149" i="33"/>
  <c r="K148" i="33"/>
  <c r="K147" i="33"/>
  <c r="K146" i="33"/>
  <c r="K145" i="33"/>
  <c r="K144" i="33"/>
  <c r="K143" i="33"/>
  <c r="K142" i="33"/>
  <c r="K141" i="33"/>
  <c r="K140" i="33"/>
  <c r="K139" i="33"/>
  <c r="K138" i="33"/>
  <c r="K137" i="33"/>
  <c r="K136" i="33"/>
  <c r="K135" i="33"/>
  <c r="K134" i="33"/>
  <c r="K133" i="33"/>
  <c r="K132" i="33"/>
  <c r="K131" i="33"/>
  <c r="K130" i="33"/>
  <c r="K129" i="33"/>
  <c r="K128" i="33"/>
  <c r="K127" i="33"/>
  <c r="K126" i="33"/>
  <c r="K125" i="33"/>
  <c r="K124" i="33"/>
  <c r="K122" i="33"/>
  <c r="K121" i="33"/>
  <c r="K120" i="33"/>
  <c r="K119" i="33"/>
  <c r="K118" i="33"/>
  <c r="K117" i="33"/>
  <c r="K116" i="33"/>
  <c r="K115" i="33"/>
  <c r="K114" i="33"/>
  <c r="K113" i="33"/>
  <c r="K112" i="33"/>
  <c r="K111" i="33"/>
  <c r="K110" i="33"/>
  <c r="K109" i="33"/>
  <c r="K108" i="33"/>
  <c r="K107" i="33"/>
  <c r="K106" i="33"/>
  <c r="K105" i="33"/>
  <c r="K104" i="33"/>
  <c r="K103" i="33"/>
  <c r="K102" i="33"/>
  <c r="K100" i="33"/>
  <c r="K99" i="33"/>
  <c r="K98" i="33"/>
  <c r="K97" i="33"/>
  <c r="K96" i="33"/>
  <c r="K95" i="33"/>
  <c r="K94" i="33"/>
  <c r="K93" i="33"/>
  <c r="K92" i="33"/>
  <c r="K91" i="33"/>
  <c r="K90" i="33"/>
  <c r="K89" i="33"/>
  <c r="K88" i="33"/>
  <c r="K86" i="33"/>
  <c r="K85" i="33"/>
  <c r="K84" i="33"/>
  <c r="K83" i="33"/>
  <c r="K82" i="33"/>
  <c r="K81" i="33"/>
  <c r="K80" i="33"/>
  <c r="K79" i="33"/>
  <c r="K78" i="33"/>
  <c r="K77" i="33"/>
  <c r="K76" i="33"/>
  <c r="K75" i="33"/>
  <c r="K74" i="33"/>
  <c r="K73" i="33"/>
  <c r="K72" i="33"/>
  <c r="K71" i="33"/>
  <c r="K70" i="33"/>
  <c r="K69" i="33"/>
  <c r="K68" i="33"/>
  <c r="K67" i="33"/>
  <c r="K66" i="33"/>
  <c r="K65" i="33"/>
  <c r="K64" i="33"/>
  <c r="K62" i="33"/>
  <c r="K61" i="33"/>
  <c r="K60" i="33"/>
  <c r="K59" i="33"/>
  <c r="K58" i="33"/>
  <c r="K57" i="33"/>
  <c r="K56" i="33"/>
  <c r="K55" i="33"/>
  <c r="K54" i="33"/>
  <c r="K53" i="33"/>
  <c r="K52" i="33"/>
  <c r="K51" i="33"/>
  <c r="K50" i="33"/>
  <c r="K49" i="33"/>
  <c r="K48" i="33"/>
  <c r="K47" i="33"/>
  <c r="K46" i="33"/>
  <c r="K45" i="33"/>
  <c r="K44" i="33"/>
  <c r="K43" i="33"/>
  <c r="K42" i="33"/>
  <c r="K41" i="33"/>
  <c r="K40" i="33"/>
  <c r="K39" i="33"/>
  <c r="K38" i="33"/>
  <c r="K37" i="33"/>
  <c r="K36" i="33"/>
  <c r="K35" i="33"/>
  <c r="K34" i="33"/>
  <c r="K33" i="33"/>
  <c r="K32" i="33"/>
  <c r="K31" i="33"/>
  <c r="K30" i="33"/>
  <c r="K29" i="33"/>
  <c r="K28" i="33"/>
  <c r="K27" i="33"/>
  <c r="K26" i="33"/>
  <c r="K25" i="33"/>
  <c r="K24" i="33"/>
  <c r="K23" i="33"/>
  <c r="K22" i="33"/>
  <c r="K205" i="33"/>
  <c r="K21" i="33"/>
  <c r="K20" i="33"/>
  <c r="K19" i="33"/>
  <c r="K18" i="33"/>
  <c r="K17" i="33"/>
  <c r="K16" i="33"/>
  <c r="K14" i="33"/>
  <c r="K13" i="33"/>
  <c r="K243" i="33" l="1"/>
  <c r="L239" i="33"/>
  <c r="O239" i="33" s="1"/>
  <c r="Q239" i="33" s="1"/>
  <c r="L237" i="33"/>
  <c r="O237" i="33" s="1"/>
  <c r="Q237" i="33" s="1"/>
  <c r="L235" i="33"/>
  <c r="O235" i="33" s="1"/>
  <c r="Q235" i="33" s="1"/>
  <c r="L233" i="33"/>
  <c r="O233" i="33" s="1"/>
  <c r="Q233" i="33" s="1"/>
  <c r="L231" i="33"/>
  <c r="O231" i="33" s="1"/>
  <c r="Q231" i="33" s="1"/>
  <c r="L229" i="33"/>
  <c r="O229" i="33" s="1"/>
  <c r="Q229" i="33" s="1"/>
  <c r="L227" i="33"/>
  <c r="O227" i="33" s="1"/>
  <c r="Q227" i="33" s="1"/>
  <c r="L225" i="33"/>
  <c r="L247" i="33" s="1"/>
  <c r="L224" i="33"/>
  <c r="O224" i="33" s="1"/>
  <c r="Q224" i="33" s="1"/>
  <c r="L223" i="33"/>
  <c r="O223" i="33" s="1"/>
  <c r="Q223" i="33" s="1"/>
  <c r="L221" i="33"/>
  <c r="O221" i="33" s="1"/>
  <c r="Q221" i="33" s="1"/>
  <c r="L220" i="33"/>
  <c r="O220" i="33" s="1"/>
  <c r="Q220" i="33" s="1"/>
  <c r="L219" i="33"/>
  <c r="O219" i="33" s="1"/>
  <c r="Q219" i="33" s="1"/>
  <c r="L217" i="33"/>
  <c r="O217" i="33" s="1"/>
  <c r="Q217" i="33" s="1"/>
  <c r="L216" i="33"/>
  <c r="O216" i="33" s="1"/>
  <c r="Q216" i="33" s="1"/>
  <c r="L215" i="33"/>
  <c r="O215" i="33" s="1"/>
  <c r="Q215" i="33" s="1"/>
  <c r="L213" i="33"/>
  <c r="O213" i="33" s="1"/>
  <c r="Q213" i="33" s="1"/>
  <c r="L211" i="33"/>
  <c r="O211" i="33" s="1"/>
  <c r="Q211" i="33" s="1"/>
  <c r="L209" i="33"/>
  <c r="O209" i="33" s="1"/>
  <c r="Q209" i="33" s="1"/>
  <c r="L204" i="33"/>
  <c r="O204" i="33" s="1"/>
  <c r="Q204" i="33" s="1"/>
  <c r="L202" i="33"/>
  <c r="O202" i="33" s="1"/>
  <c r="Q202" i="33" s="1"/>
  <c r="L200" i="33"/>
  <c r="O200" i="33" s="1"/>
  <c r="Q200" i="33" s="1"/>
  <c r="L198" i="33"/>
  <c r="O198" i="33" s="1"/>
  <c r="Q198" i="33" s="1"/>
  <c r="L196" i="33"/>
  <c r="O196" i="33" s="1"/>
  <c r="Q196" i="33" s="1"/>
  <c r="L194" i="33"/>
  <c r="O194" i="33" s="1"/>
  <c r="Q194" i="33" s="1"/>
  <c r="L192" i="33"/>
  <c r="O192" i="33" s="1"/>
  <c r="Q192" i="33" s="1"/>
  <c r="L190" i="33"/>
  <c r="O190" i="33" s="1"/>
  <c r="Q190" i="33" s="1"/>
  <c r="L188" i="33"/>
  <c r="O188" i="33" s="1"/>
  <c r="Q188" i="33" s="1"/>
  <c r="L186" i="33"/>
  <c r="O186" i="33" s="1"/>
  <c r="Q186" i="33" s="1"/>
  <c r="L184" i="33"/>
  <c r="O184" i="33" s="1"/>
  <c r="Q184" i="33" s="1"/>
  <c r="L182" i="33"/>
  <c r="O182" i="33" s="1"/>
  <c r="Q182" i="33" s="1"/>
  <c r="L180" i="33"/>
  <c r="O180" i="33" s="1"/>
  <c r="Q180" i="33" s="1"/>
  <c r="L178" i="33"/>
  <c r="O178" i="33" s="1"/>
  <c r="Q178" i="33" s="1"/>
  <c r="L175" i="33"/>
  <c r="O175" i="33" s="1"/>
  <c r="Q175" i="33" s="1"/>
  <c r="L173" i="33"/>
  <c r="O173" i="33" s="1"/>
  <c r="Q173" i="33" s="1"/>
  <c r="L171" i="33"/>
  <c r="O171" i="33" s="1"/>
  <c r="Q171" i="33" s="1"/>
  <c r="L169" i="33"/>
  <c r="O169" i="33" s="1"/>
  <c r="Q169" i="33" s="1"/>
  <c r="L167" i="33"/>
  <c r="O167" i="33" s="1"/>
  <c r="Q167" i="33" s="1"/>
  <c r="L165" i="33"/>
  <c r="O165" i="33" s="1"/>
  <c r="Q165" i="33" s="1"/>
  <c r="L163" i="33"/>
  <c r="O163" i="33" s="1"/>
  <c r="Q163" i="33" s="1"/>
  <c r="L161" i="33"/>
  <c r="O161" i="33" s="1"/>
  <c r="Q161" i="33" s="1"/>
  <c r="L159" i="33"/>
  <c r="O159" i="33" s="1"/>
  <c r="Q159" i="33" s="1"/>
  <c r="L157" i="33"/>
  <c r="O157" i="33" s="1"/>
  <c r="Q157" i="33" s="1"/>
  <c r="L155" i="33"/>
  <c r="O155" i="33" s="1"/>
  <c r="Q155" i="33" s="1"/>
  <c r="L153" i="33"/>
  <c r="O153" i="33" s="1"/>
  <c r="Q153" i="33" s="1"/>
  <c r="L151" i="33"/>
  <c r="O151" i="33" s="1"/>
  <c r="Q151" i="33" s="1"/>
  <c r="L149" i="33"/>
  <c r="O149" i="33" s="1"/>
  <c r="Q149" i="33" s="1"/>
  <c r="L147" i="33"/>
  <c r="O147" i="33" s="1"/>
  <c r="Q147" i="33" s="1"/>
  <c r="L145" i="33"/>
  <c r="O145" i="33" s="1"/>
  <c r="Q145" i="33" s="1"/>
  <c r="L143" i="33"/>
  <c r="O143" i="33" s="1"/>
  <c r="Q143" i="33" s="1"/>
  <c r="L141" i="33"/>
  <c r="O141" i="33" s="1"/>
  <c r="Q141" i="33" s="1"/>
  <c r="L139" i="33"/>
  <c r="O139" i="33" s="1"/>
  <c r="Q139" i="33" s="1"/>
  <c r="L137" i="33"/>
  <c r="O137" i="33" s="1"/>
  <c r="Q137" i="33" s="1"/>
  <c r="L135" i="33"/>
  <c r="O135" i="33" s="1"/>
  <c r="Q135" i="33" s="1"/>
  <c r="L133" i="33"/>
  <c r="O133" i="33" s="1"/>
  <c r="Q133" i="33" s="1"/>
  <c r="L131" i="33"/>
  <c r="O131" i="33" s="1"/>
  <c r="Q131" i="33" s="1"/>
  <c r="L129" i="33"/>
  <c r="O129" i="33" s="1"/>
  <c r="Q129" i="33" s="1"/>
  <c r="L127" i="33"/>
  <c r="O127" i="33" s="1"/>
  <c r="Q127" i="33" s="1"/>
  <c r="L126" i="33"/>
  <c r="O126" i="33" s="1"/>
  <c r="Q126" i="33" s="1"/>
  <c r="L124" i="33"/>
  <c r="O124" i="33" s="1"/>
  <c r="Q124" i="33" s="1"/>
  <c r="L122" i="33"/>
  <c r="O122" i="33" s="1"/>
  <c r="Q122" i="33" s="1"/>
  <c r="L120" i="33"/>
  <c r="L119" i="33"/>
  <c r="O119" i="33" s="1"/>
  <c r="Q119" i="33" s="1"/>
  <c r="L117" i="33"/>
  <c r="O117" i="33" s="1"/>
  <c r="Q117" i="33" s="1"/>
  <c r="L115" i="33"/>
  <c r="O115" i="33" s="1"/>
  <c r="Q115" i="33" s="1"/>
  <c r="L113" i="33"/>
  <c r="O113" i="33" s="1"/>
  <c r="Q113" i="33" s="1"/>
  <c r="L111" i="33"/>
  <c r="O111" i="33" s="1"/>
  <c r="Q111" i="33" s="1"/>
  <c r="L109" i="33"/>
  <c r="O109" i="33" s="1"/>
  <c r="Q109" i="33" s="1"/>
  <c r="L107" i="33"/>
  <c r="O107" i="33" s="1"/>
  <c r="Q107" i="33" s="1"/>
  <c r="L105" i="33"/>
  <c r="O105" i="33" s="1"/>
  <c r="Q105" i="33" s="1"/>
  <c r="L103" i="33"/>
  <c r="L246" i="33" s="1"/>
  <c r="L101" i="33"/>
  <c r="L99" i="33"/>
  <c r="O99" i="33" s="1"/>
  <c r="Q99" i="33" s="1"/>
  <c r="L97" i="33"/>
  <c r="O97" i="33" s="1"/>
  <c r="Q97" i="33" s="1"/>
  <c r="L95" i="33"/>
  <c r="O95" i="33" s="1"/>
  <c r="Q95" i="33" s="1"/>
  <c r="L93" i="33"/>
  <c r="O93" i="33" s="1"/>
  <c r="Q93" i="33" s="1"/>
  <c r="L90" i="33"/>
  <c r="O90" i="33" s="1"/>
  <c r="Q90" i="33" s="1"/>
  <c r="L88" i="33"/>
  <c r="O88" i="33" s="1"/>
  <c r="Q88" i="33" s="1"/>
  <c r="L86" i="33"/>
  <c r="O86" i="33" s="1"/>
  <c r="Q86" i="33" s="1"/>
  <c r="L84" i="33"/>
  <c r="O84" i="33" s="1"/>
  <c r="Q84" i="33" s="1"/>
  <c r="L82" i="33"/>
  <c r="O82" i="33" s="1"/>
  <c r="Q82" i="33" s="1"/>
  <c r="L80" i="33"/>
  <c r="O80" i="33" s="1"/>
  <c r="Q80" i="33" s="1"/>
  <c r="L78" i="33"/>
  <c r="O78" i="33" s="1"/>
  <c r="Q78" i="33" s="1"/>
  <c r="L77" i="33"/>
  <c r="O77" i="33" s="1"/>
  <c r="Q77" i="33" s="1"/>
  <c r="L75" i="33"/>
  <c r="O75" i="33" s="1"/>
  <c r="Q75" i="33" s="1"/>
  <c r="L73" i="33"/>
  <c r="O73" i="33" s="1"/>
  <c r="Q73" i="33" s="1"/>
  <c r="L71" i="33"/>
  <c r="O71" i="33" s="1"/>
  <c r="Q71" i="33" s="1"/>
  <c r="L69" i="33"/>
  <c r="O69" i="33" s="1"/>
  <c r="Q69" i="33" s="1"/>
  <c r="L67" i="33"/>
  <c r="O67" i="33" s="1"/>
  <c r="Q67" i="33" s="1"/>
  <c r="L66" i="33"/>
  <c r="O66" i="33" s="1"/>
  <c r="Q66" i="33" s="1"/>
  <c r="L65" i="33"/>
  <c r="O65" i="33" s="1"/>
  <c r="Q65" i="33" s="1"/>
  <c r="L63" i="33"/>
  <c r="O63" i="33" s="1"/>
  <c r="Q63" i="33" s="1"/>
  <c r="L62" i="33"/>
  <c r="O62" i="33" s="1"/>
  <c r="Q62" i="33" s="1"/>
  <c r="L61" i="33"/>
  <c r="O61" i="33" s="1"/>
  <c r="Q61" i="33" s="1"/>
  <c r="L60" i="33"/>
  <c r="O60" i="33" s="1"/>
  <c r="Q60" i="33" s="1"/>
  <c r="L59" i="33"/>
  <c r="O59" i="33" s="1"/>
  <c r="Q59" i="33" s="1"/>
  <c r="L58" i="33"/>
  <c r="O58" i="33" s="1"/>
  <c r="Q58" i="33" s="1"/>
  <c r="L114" i="33"/>
  <c r="O114" i="33" s="1"/>
  <c r="Q114" i="33" s="1"/>
  <c r="L56" i="33"/>
  <c r="O56" i="33" s="1"/>
  <c r="Q56" i="33" s="1"/>
  <c r="L55" i="33"/>
  <c r="O55" i="33" s="1"/>
  <c r="Q55" i="33" s="1"/>
  <c r="L54" i="33"/>
  <c r="O54" i="33" s="1"/>
  <c r="Q54" i="33" s="1"/>
  <c r="L53" i="33"/>
  <c r="O53" i="33" s="1"/>
  <c r="Q53" i="33" s="1"/>
  <c r="L52" i="33"/>
  <c r="O52" i="33" s="1"/>
  <c r="Q52" i="33" s="1"/>
  <c r="L51" i="33"/>
  <c r="O51" i="33" s="1"/>
  <c r="Q51" i="33" s="1"/>
  <c r="L50" i="33"/>
  <c r="O50" i="33" s="1"/>
  <c r="Q50" i="33" s="1"/>
  <c r="L48" i="33"/>
  <c r="O48" i="33" s="1"/>
  <c r="Q48" i="33" s="1"/>
  <c r="L47" i="33"/>
  <c r="O47" i="33" s="1"/>
  <c r="Q47" i="33" s="1"/>
  <c r="L46" i="33"/>
  <c r="O46" i="33" s="1"/>
  <c r="Q46" i="33" s="1"/>
  <c r="L45" i="33"/>
  <c r="O45" i="33" s="1"/>
  <c r="Q45" i="33" s="1"/>
  <c r="L44" i="33"/>
  <c r="O44" i="33" s="1"/>
  <c r="Q44" i="33" s="1"/>
  <c r="L43" i="33"/>
  <c r="O43" i="33" s="1"/>
  <c r="Q43" i="33" s="1"/>
  <c r="L42" i="33"/>
  <c r="O42" i="33" s="1"/>
  <c r="Q42" i="33" s="1"/>
  <c r="L40" i="33"/>
  <c r="O40" i="33" s="1"/>
  <c r="Q40" i="33" s="1"/>
  <c r="L39" i="33"/>
  <c r="O39" i="33" s="1"/>
  <c r="Q39" i="33" s="1"/>
  <c r="L38" i="33"/>
  <c r="O38" i="33" s="1"/>
  <c r="Q38" i="33" s="1"/>
  <c r="L36" i="33"/>
  <c r="O36" i="33" s="1"/>
  <c r="Q36" i="33" s="1"/>
  <c r="L35" i="33"/>
  <c r="O35" i="33" s="1"/>
  <c r="Q35" i="33" s="1"/>
  <c r="L34" i="33"/>
  <c r="O34" i="33" s="1"/>
  <c r="Q34" i="33" s="1"/>
  <c r="L32" i="33"/>
  <c r="O32" i="33" s="1"/>
  <c r="Q32" i="33" s="1"/>
  <c r="L31" i="33"/>
  <c r="L30" i="33"/>
  <c r="O30" i="33" s="1"/>
  <c r="Q30" i="33" s="1"/>
  <c r="L28" i="33"/>
  <c r="O28" i="33" s="1"/>
  <c r="Q28" i="33" s="1"/>
  <c r="L27" i="33"/>
  <c r="O27" i="33" s="1"/>
  <c r="Q27" i="33" s="1"/>
  <c r="L26" i="33"/>
  <c r="O26" i="33" s="1"/>
  <c r="Q26" i="33" s="1"/>
  <c r="L24" i="33"/>
  <c r="O24" i="33" s="1"/>
  <c r="Q24" i="33" s="1"/>
  <c r="L23" i="33"/>
  <c r="O23" i="33" s="1"/>
  <c r="Q23" i="33" s="1"/>
  <c r="L22" i="33"/>
  <c r="O22" i="33" s="1"/>
  <c r="Q22" i="33" s="1"/>
  <c r="L21" i="33"/>
  <c r="O21" i="33" s="1"/>
  <c r="Q21" i="33" s="1"/>
  <c r="L20" i="33"/>
  <c r="O20" i="33" s="1"/>
  <c r="Q20" i="33" s="1"/>
  <c r="L18" i="33"/>
  <c r="O18" i="33" s="1"/>
  <c r="Q18" i="33" s="1"/>
  <c r="L17" i="33"/>
  <c r="O17" i="33" s="1"/>
  <c r="Q17" i="33" s="1"/>
  <c r="L16" i="33"/>
  <c r="O16" i="33" s="1"/>
  <c r="Q16" i="33" s="1"/>
  <c r="L13" i="33"/>
  <c r="L240" i="33"/>
  <c r="O240" i="33" s="1"/>
  <c r="Q240" i="33" s="1"/>
  <c r="Q238" i="33"/>
  <c r="L236" i="33"/>
  <c r="O236" i="33" s="1"/>
  <c r="Q236" i="33" s="1"/>
  <c r="L234" i="33"/>
  <c r="O234" i="33" s="1"/>
  <c r="Q234" i="33" s="1"/>
  <c r="L232" i="33"/>
  <c r="O232" i="33" s="1"/>
  <c r="Q232" i="33" s="1"/>
  <c r="L230" i="33"/>
  <c r="O230" i="33" s="1"/>
  <c r="Q230" i="33" s="1"/>
  <c r="L228" i="33"/>
  <c r="L222" i="33"/>
  <c r="O222" i="33" s="1"/>
  <c r="Q222" i="33" s="1"/>
  <c r="L218" i="33"/>
  <c r="O218" i="33" s="1"/>
  <c r="Q218" i="33" s="1"/>
  <c r="L214" i="33"/>
  <c r="O214" i="33" s="1"/>
  <c r="Q214" i="33" s="1"/>
  <c r="L210" i="33"/>
  <c r="O210" i="33" s="1"/>
  <c r="Q210" i="33" s="1"/>
  <c r="L207" i="33"/>
  <c r="O207" i="33" s="1"/>
  <c r="Q207" i="33" s="1"/>
  <c r="L203" i="33"/>
  <c r="O203" i="33" s="1"/>
  <c r="Q203" i="33" s="1"/>
  <c r="L201" i="33"/>
  <c r="O201" i="33" s="1"/>
  <c r="Q201" i="33" s="1"/>
  <c r="L199" i="33"/>
  <c r="O199" i="33" s="1"/>
  <c r="Q199" i="33" s="1"/>
  <c r="L197" i="33"/>
  <c r="O197" i="33" s="1"/>
  <c r="Q197" i="33" s="1"/>
  <c r="L193" i="33"/>
  <c r="O193" i="33" s="1"/>
  <c r="Q193" i="33" s="1"/>
  <c r="L191" i="33"/>
  <c r="O191" i="33" s="1"/>
  <c r="Q191" i="33" s="1"/>
  <c r="L189" i="33"/>
  <c r="O189" i="33" s="1"/>
  <c r="Q189" i="33" s="1"/>
  <c r="L187" i="33"/>
  <c r="O187" i="33" s="1"/>
  <c r="Q187" i="33" s="1"/>
  <c r="L185" i="33"/>
  <c r="O185" i="33" s="1"/>
  <c r="Q185" i="33" s="1"/>
  <c r="L183" i="33"/>
  <c r="O183" i="33" s="1"/>
  <c r="Q183" i="33" s="1"/>
  <c r="L181" i="33"/>
  <c r="O181" i="33" s="1"/>
  <c r="Q181" i="33" s="1"/>
  <c r="L179" i="33"/>
  <c r="O179" i="33" s="1"/>
  <c r="Q179" i="33" s="1"/>
  <c r="L176" i="33"/>
  <c r="O176" i="33" s="1"/>
  <c r="Q176" i="33" s="1"/>
  <c r="L174" i="33"/>
  <c r="O174" i="33" s="1"/>
  <c r="Q174" i="33" s="1"/>
  <c r="L172" i="33"/>
  <c r="O172" i="33" s="1"/>
  <c r="Q172" i="33" s="1"/>
  <c r="L170" i="33"/>
  <c r="O170" i="33" s="1"/>
  <c r="Q170" i="33" s="1"/>
  <c r="L168" i="33"/>
  <c r="O168" i="33" s="1"/>
  <c r="Q168" i="33" s="1"/>
  <c r="L166" i="33"/>
  <c r="O166" i="33" s="1"/>
  <c r="Q166" i="33" s="1"/>
  <c r="L164" i="33"/>
  <c r="O164" i="33" s="1"/>
  <c r="Q164" i="33" s="1"/>
  <c r="L162" i="33"/>
  <c r="O162" i="33" s="1"/>
  <c r="Q162" i="33" s="1"/>
  <c r="L160" i="33"/>
  <c r="O160" i="33" s="1"/>
  <c r="Q160" i="33" s="1"/>
  <c r="L158" i="33"/>
  <c r="O158" i="33" s="1"/>
  <c r="Q158" i="33" s="1"/>
  <c r="L156" i="33"/>
  <c r="O156" i="33" s="1"/>
  <c r="Q156" i="33" s="1"/>
  <c r="L154" i="33"/>
  <c r="O154" i="33" s="1"/>
  <c r="Q154" i="33" s="1"/>
  <c r="L152" i="33"/>
  <c r="O152" i="33" s="1"/>
  <c r="Q152" i="33" s="1"/>
  <c r="L150" i="33"/>
  <c r="O150" i="33" s="1"/>
  <c r="Q150" i="33" s="1"/>
  <c r="L148" i="33"/>
  <c r="O148" i="33" s="1"/>
  <c r="Q148" i="33" s="1"/>
  <c r="L146" i="33"/>
  <c r="O146" i="33" s="1"/>
  <c r="Q146" i="33" s="1"/>
  <c r="L144" i="33"/>
  <c r="O144" i="33" s="1"/>
  <c r="Q144" i="33" s="1"/>
  <c r="L142" i="33"/>
  <c r="O142" i="33" s="1"/>
  <c r="Q142" i="33" s="1"/>
  <c r="L140" i="33"/>
  <c r="O140" i="33" s="1"/>
  <c r="Q140" i="33" s="1"/>
  <c r="L138" i="33"/>
  <c r="O138" i="33" s="1"/>
  <c r="Q138" i="33" s="1"/>
  <c r="L136" i="33"/>
  <c r="O136" i="33" s="1"/>
  <c r="Q136" i="33" s="1"/>
  <c r="L134" i="33"/>
  <c r="O134" i="33" s="1"/>
  <c r="Q134" i="33" s="1"/>
  <c r="L132" i="33"/>
  <c r="O132" i="33" s="1"/>
  <c r="Q132" i="33" s="1"/>
  <c r="L130" i="33"/>
  <c r="O130" i="33" s="1"/>
  <c r="Q130" i="33" s="1"/>
  <c r="L128" i="33"/>
  <c r="O128" i="33" s="1"/>
  <c r="Q128" i="33" s="1"/>
  <c r="L125" i="33"/>
  <c r="O125" i="33" s="1"/>
  <c r="Q125" i="33" s="1"/>
  <c r="L121" i="33"/>
  <c r="O121" i="33" s="1"/>
  <c r="Q121" i="33" s="1"/>
  <c r="L118" i="33"/>
  <c r="O118" i="33" s="1"/>
  <c r="Q118" i="33" s="1"/>
  <c r="L116" i="33"/>
  <c r="O116" i="33" s="1"/>
  <c r="Q116" i="33" s="1"/>
  <c r="L112" i="33"/>
  <c r="O112" i="33" s="1"/>
  <c r="Q112" i="33" s="1"/>
  <c r="L110" i="33"/>
  <c r="O110" i="33" s="1"/>
  <c r="Q110" i="33" s="1"/>
  <c r="L108" i="33"/>
  <c r="O108" i="33" s="1"/>
  <c r="Q108" i="33" s="1"/>
  <c r="L106" i="33"/>
  <c r="O106" i="33" s="1"/>
  <c r="Q106" i="33" s="1"/>
  <c r="L104" i="33"/>
  <c r="O104" i="33" s="1"/>
  <c r="Q104" i="33" s="1"/>
  <c r="L102" i="33"/>
  <c r="O102" i="33" s="1"/>
  <c r="Q102" i="33" s="1"/>
  <c r="L100" i="33"/>
  <c r="O100" i="33" s="1"/>
  <c r="Q100" i="33" s="1"/>
  <c r="L98" i="33"/>
  <c r="O98" i="33" s="1"/>
  <c r="Q98" i="33" s="1"/>
  <c r="L96" i="33"/>
  <c r="O96" i="33" s="1"/>
  <c r="Q96" i="33" s="1"/>
  <c r="L94" i="33"/>
  <c r="O94" i="33" s="1"/>
  <c r="Q94" i="33" s="1"/>
  <c r="L92" i="33"/>
  <c r="O92" i="33" s="1"/>
  <c r="Q92" i="33" s="1"/>
  <c r="L91" i="33"/>
  <c r="O91" i="33" s="1"/>
  <c r="Q91" i="33" s="1"/>
  <c r="L89" i="33"/>
  <c r="O89" i="33" s="1"/>
  <c r="Q89" i="33" s="1"/>
  <c r="L85" i="33"/>
  <c r="O85" i="33" s="1"/>
  <c r="Q85" i="33" s="1"/>
  <c r="L83" i="33"/>
  <c r="O83" i="33" s="1"/>
  <c r="Q83" i="33" s="1"/>
  <c r="L81" i="33"/>
  <c r="O81" i="33" s="1"/>
  <c r="Q81" i="33" s="1"/>
  <c r="L79" i="33"/>
  <c r="O79" i="33" s="1"/>
  <c r="Q79" i="33" s="1"/>
  <c r="L206" i="33"/>
  <c r="O206" i="33" s="1"/>
  <c r="Q206" i="33" s="1"/>
  <c r="L76" i="33"/>
  <c r="O76" i="33" s="1"/>
  <c r="Q76" i="33" s="1"/>
  <c r="L74" i="33"/>
  <c r="O74" i="33" s="1"/>
  <c r="Q74" i="33" s="1"/>
  <c r="L72" i="33"/>
  <c r="O72" i="33" s="1"/>
  <c r="Q72" i="33" s="1"/>
  <c r="L70" i="33"/>
  <c r="O70" i="33" s="1"/>
  <c r="Q70" i="33" s="1"/>
  <c r="L68" i="33"/>
  <c r="O68" i="33" s="1"/>
  <c r="Q68" i="33" s="1"/>
  <c r="L64" i="33"/>
  <c r="L57" i="33"/>
  <c r="O57" i="33" s="1"/>
  <c r="Q57" i="33" s="1"/>
  <c r="L49" i="33"/>
  <c r="O49" i="33" s="1"/>
  <c r="Q49" i="33" s="1"/>
  <c r="L41" i="33"/>
  <c r="O41" i="33" s="1"/>
  <c r="Q41" i="33" s="1"/>
  <c r="L37" i="33"/>
  <c r="O37" i="33" s="1"/>
  <c r="Q37" i="33" s="1"/>
  <c r="L33" i="33"/>
  <c r="O33" i="33" s="1"/>
  <c r="Q33" i="33" s="1"/>
  <c r="L29" i="33"/>
  <c r="O29" i="33" s="1"/>
  <c r="Q29" i="33" s="1"/>
  <c r="L25" i="33"/>
  <c r="O25" i="33" s="1"/>
  <c r="Q25" i="33" s="1"/>
  <c r="L205" i="33"/>
  <c r="O205" i="33" s="1"/>
  <c r="Q205" i="33" s="1"/>
  <c r="L19" i="33"/>
  <c r="O19" i="33" s="1"/>
  <c r="Q19" i="33" s="1"/>
  <c r="L14" i="33"/>
  <c r="O14" i="33" s="1"/>
  <c r="Q14" i="33" s="1"/>
  <c r="W15" i="33"/>
  <c r="W243" i="33" s="1"/>
  <c r="O120" i="33" l="1"/>
  <c r="Q120" i="33" s="1"/>
  <c r="O31" i="33"/>
  <c r="Q31" i="33" s="1"/>
  <c r="T31" i="33" s="1"/>
  <c r="L245" i="33"/>
  <c r="O228" i="33"/>
  <c r="Q228" i="33" s="1"/>
  <c r="O64" i="33"/>
  <c r="Q64" i="33" s="1"/>
  <c r="O225" i="33"/>
  <c r="Q225" i="33" s="1"/>
  <c r="T225" i="33" s="1"/>
  <c r="O103" i="33"/>
  <c r="Q103" i="33" s="1"/>
  <c r="T103" i="33" s="1"/>
  <c r="L243" i="33"/>
  <c r="L249" i="33" s="1"/>
  <c r="O13" i="33"/>
  <c r="O101" i="33"/>
  <c r="Q101" i="33" s="1"/>
  <c r="V103" i="33" l="1"/>
  <c r="X103" i="33" s="1"/>
  <c r="V31" i="33"/>
  <c r="X31" i="33" s="1"/>
  <c r="O1" i="33"/>
  <c r="O3" i="33" s="1"/>
  <c r="O5" i="33" s="1"/>
  <c r="M246" i="33"/>
  <c r="O243" i="33"/>
  <c r="Q13" i="33"/>
  <c r="Q243" i="33" l="1"/>
  <c r="O8" i="33"/>
  <c r="X2" i="33" s="1"/>
  <c r="X4" i="33" s="1"/>
  <c r="R12" i="33" l="1"/>
  <c r="R233" i="33"/>
  <c r="S233" i="33" s="1"/>
  <c r="T233" i="33" s="1"/>
  <c r="R223" i="33"/>
  <c r="S223" i="33" s="1"/>
  <c r="T223" i="33" s="1"/>
  <c r="R215" i="33"/>
  <c r="S215" i="33" s="1"/>
  <c r="T215" i="33" s="1"/>
  <c r="R205" i="33"/>
  <c r="S205" i="33" s="1"/>
  <c r="T205" i="33" s="1"/>
  <c r="R197" i="33"/>
  <c r="S197" i="33" s="1"/>
  <c r="T197" i="33" s="1"/>
  <c r="R188" i="33"/>
  <c r="S188" i="33" s="1"/>
  <c r="T188" i="33" s="1"/>
  <c r="R180" i="33"/>
  <c r="S180" i="33" s="1"/>
  <c r="T180" i="33" s="1"/>
  <c r="R238" i="33"/>
  <c r="S238" i="33" s="1"/>
  <c r="T238" i="33" s="1"/>
  <c r="R230" i="33"/>
  <c r="S230" i="33" s="1"/>
  <c r="T230" i="33" s="1"/>
  <c r="R220" i="33"/>
  <c r="S220" i="33" s="1"/>
  <c r="T220" i="33" s="1"/>
  <c r="R211" i="33"/>
  <c r="S211" i="33" s="1"/>
  <c r="T211" i="33" s="1"/>
  <c r="R202" i="33"/>
  <c r="S202" i="33" s="1"/>
  <c r="T202" i="33" s="1"/>
  <c r="R193" i="33"/>
  <c r="S193" i="33" s="1"/>
  <c r="T193" i="33" s="1"/>
  <c r="R185" i="33"/>
  <c r="S185" i="33" s="1"/>
  <c r="T185" i="33" s="1"/>
  <c r="R234" i="33"/>
  <c r="S234" i="33" s="1"/>
  <c r="T234" i="33" s="1"/>
  <c r="R221" i="33"/>
  <c r="S221" i="33" s="1"/>
  <c r="T221" i="33" s="1"/>
  <c r="R209" i="33"/>
  <c r="S209" i="33" s="1"/>
  <c r="T209" i="33" s="1"/>
  <c r="R198" i="33"/>
  <c r="S198" i="33" s="1"/>
  <c r="T198" i="33" s="1"/>
  <c r="R186" i="33"/>
  <c r="S186" i="33" s="1"/>
  <c r="T186" i="33" s="1"/>
  <c r="R175" i="33"/>
  <c r="S175" i="33" s="1"/>
  <c r="T175" i="33" s="1"/>
  <c r="R167" i="33"/>
  <c r="S167" i="33" s="1"/>
  <c r="T167" i="33" s="1"/>
  <c r="R159" i="33"/>
  <c r="S159" i="33" s="1"/>
  <c r="T159" i="33" s="1"/>
  <c r="R151" i="33"/>
  <c r="S151" i="33" s="1"/>
  <c r="T151" i="33" s="1"/>
  <c r="R143" i="33"/>
  <c r="S143" i="33" s="1"/>
  <c r="T143" i="33" s="1"/>
  <c r="R135" i="33"/>
  <c r="S135" i="33" s="1"/>
  <c r="T135" i="33" s="1"/>
  <c r="R127" i="33"/>
  <c r="S127" i="33" s="1"/>
  <c r="T127" i="33" s="1"/>
  <c r="R119" i="33"/>
  <c r="S119" i="33" s="1"/>
  <c r="T119" i="33" s="1"/>
  <c r="R111" i="33"/>
  <c r="S111" i="33" s="1"/>
  <c r="T111" i="33" s="1"/>
  <c r="R102" i="33"/>
  <c r="S102" i="33" s="1"/>
  <c r="T102" i="33" s="1"/>
  <c r="R94" i="33"/>
  <c r="S94" i="33" s="1"/>
  <c r="T94" i="33" s="1"/>
  <c r="X94" i="33" s="1"/>
  <c r="R85" i="33"/>
  <c r="S85" i="33" s="1"/>
  <c r="T85" i="33" s="1"/>
  <c r="R77" i="33"/>
  <c r="S77" i="33" s="1"/>
  <c r="T77" i="33" s="1"/>
  <c r="R69" i="33"/>
  <c r="S69" i="33" s="1"/>
  <c r="T69" i="33" s="1"/>
  <c r="R61" i="33"/>
  <c r="S61" i="33" s="1"/>
  <c r="T61" i="33" s="1"/>
  <c r="R53" i="33"/>
  <c r="S53" i="33" s="1"/>
  <c r="T53" i="33" s="1"/>
  <c r="R45" i="33"/>
  <c r="S45" i="33" s="1"/>
  <c r="T45" i="33" s="1"/>
  <c r="R37" i="33"/>
  <c r="R28" i="33"/>
  <c r="S28" i="33" s="1"/>
  <c r="T28" i="33" s="1"/>
  <c r="R20" i="33"/>
  <c r="S20" i="33" s="1"/>
  <c r="T20" i="33" s="1"/>
  <c r="R231" i="33"/>
  <c r="S231" i="33" s="1"/>
  <c r="T231" i="33" s="1"/>
  <c r="R218" i="33"/>
  <c r="S218" i="33" s="1"/>
  <c r="T218" i="33" s="1"/>
  <c r="R206" i="33"/>
  <c r="S206" i="33" s="1"/>
  <c r="T206" i="33" s="1"/>
  <c r="R194" i="33"/>
  <c r="S194" i="33" s="1"/>
  <c r="T194" i="33" s="1"/>
  <c r="R183" i="33"/>
  <c r="S183" i="33" s="1"/>
  <c r="T183" i="33" s="1"/>
  <c r="R173" i="33"/>
  <c r="S173" i="33" s="1"/>
  <c r="T173" i="33" s="1"/>
  <c r="R165" i="33"/>
  <c r="S165" i="33" s="1"/>
  <c r="T165" i="33" s="1"/>
  <c r="R157" i="33"/>
  <c r="S157" i="33" s="1"/>
  <c r="T157" i="33" s="1"/>
  <c r="R149" i="33"/>
  <c r="S149" i="33" s="1"/>
  <c r="T149" i="33" s="1"/>
  <c r="R141" i="33"/>
  <c r="S141" i="33" s="1"/>
  <c r="T141" i="33" s="1"/>
  <c r="R133" i="33"/>
  <c r="S133" i="33" s="1"/>
  <c r="T133" i="33" s="1"/>
  <c r="R125" i="33"/>
  <c r="S125" i="33" s="1"/>
  <c r="T125" i="33" s="1"/>
  <c r="R117" i="33"/>
  <c r="R109" i="33"/>
  <c r="S109" i="33" s="1"/>
  <c r="T109" i="33" s="1"/>
  <c r="R100" i="33"/>
  <c r="S100" i="33" s="1"/>
  <c r="T100" i="33" s="1"/>
  <c r="R92" i="33"/>
  <c r="S92" i="33" s="1"/>
  <c r="T92" i="33" s="1"/>
  <c r="R83" i="33"/>
  <c r="S83" i="33" s="1"/>
  <c r="T83" i="33" s="1"/>
  <c r="R75" i="33"/>
  <c r="S75" i="33" s="1"/>
  <c r="T75" i="33" s="1"/>
  <c r="R67" i="33"/>
  <c r="S67" i="33" s="1"/>
  <c r="T67" i="33" s="1"/>
  <c r="R59" i="33"/>
  <c r="S59" i="33" s="1"/>
  <c r="T59" i="33" s="1"/>
  <c r="R51" i="33"/>
  <c r="S51" i="33" s="1"/>
  <c r="T51" i="33" s="1"/>
  <c r="R43" i="33"/>
  <c r="S43" i="33" s="1"/>
  <c r="T43" i="33" s="1"/>
  <c r="R35" i="33"/>
  <c r="S35" i="33" s="1"/>
  <c r="T35" i="33" s="1"/>
  <c r="R26" i="33"/>
  <c r="S26" i="33" s="1"/>
  <c r="T26" i="33" s="1"/>
  <c r="R18" i="33"/>
  <c r="S18" i="33" s="1"/>
  <c r="T18" i="33" s="1"/>
  <c r="R214" i="33"/>
  <c r="S214" i="33" s="1"/>
  <c r="T214" i="33" s="1"/>
  <c r="R190" i="33"/>
  <c r="S190" i="33" s="1"/>
  <c r="T190" i="33" s="1"/>
  <c r="R170" i="33"/>
  <c r="S170" i="33" s="1"/>
  <c r="T170" i="33" s="1"/>
  <c r="R154" i="33"/>
  <c r="S154" i="33" s="1"/>
  <c r="T154" i="33" s="1"/>
  <c r="R138" i="33"/>
  <c r="S138" i="33" s="1"/>
  <c r="T138" i="33" s="1"/>
  <c r="R240" i="33"/>
  <c r="R229" i="33"/>
  <c r="S229" i="33" s="1"/>
  <c r="T229" i="33" s="1"/>
  <c r="R217" i="33"/>
  <c r="S217" i="33" s="1"/>
  <c r="T217" i="33" s="1"/>
  <c r="R204" i="33"/>
  <c r="S204" i="33" s="1"/>
  <c r="T204" i="33" s="1"/>
  <c r="R192" i="33"/>
  <c r="S192" i="33" s="1"/>
  <c r="T192" i="33" s="1"/>
  <c r="R182" i="33"/>
  <c r="S182" i="33" s="1"/>
  <c r="T182" i="33" s="1"/>
  <c r="R172" i="33"/>
  <c r="S172" i="33" s="1"/>
  <c r="T172" i="33" s="1"/>
  <c r="R164" i="33"/>
  <c r="S164" i="33" s="1"/>
  <c r="T164" i="33" s="1"/>
  <c r="R156" i="33"/>
  <c r="S156" i="33" s="1"/>
  <c r="T156" i="33" s="1"/>
  <c r="R148" i="33"/>
  <c r="S148" i="33" s="1"/>
  <c r="T148" i="33" s="1"/>
  <c r="R140" i="33"/>
  <c r="S140" i="33" s="1"/>
  <c r="T140" i="33" s="1"/>
  <c r="R132" i="33"/>
  <c r="S132" i="33" s="1"/>
  <c r="T132" i="33" s="1"/>
  <c r="R124" i="33"/>
  <c r="S124" i="33" s="1"/>
  <c r="T124" i="33" s="1"/>
  <c r="R116" i="33"/>
  <c r="S116" i="33" s="1"/>
  <c r="T116" i="33" s="1"/>
  <c r="R108" i="33"/>
  <c r="R99" i="33"/>
  <c r="S99" i="33" s="1"/>
  <c r="T99" i="33" s="1"/>
  <c r="R91" i="33"/>
  <c r="S91" i="33" s="1"/>
  <c r="T91" i="33" s="1"/>
  <c r="R82" i="33"/>
  <c r="S82" i="33" s="1"/>
  <c r="T82" i="33" s="1"/>
  <c r="R74" i="33"/>
  <c r="S74" i="33" s="1"/>
  <c r="T74" i="33" s="1"/>
  <c r="R66" i="33"/>
  <c r="S66" i="33" s="1"/>
  <c r="T66" i="33" s="1"/>
  <c r="R58" i="33"/>
  <c r="S58" i="33" s="1"/>
  <c r="T58" i="33" s="1"/>
  <c r="R50" i="33"/>
  <c r="S50" i="33" s="1"/>
  <c r="T50" i="33" s="1"/>
  <c r="R42" i="33"/>
  <c r="R34" i="33"/>
  <c r="S34" i="33" s="1"/>
  <c r="T34" i="33" s="1"/>
  <c r="R25" i="33"/>
  <c r="S25" i="33" s="1"/>
  <c r="T25" i="33" s="1"/>
  <c r="R17" i="33"/>
  <c r="S17" i="33" s="1"/>
  <c r="T17" i="33" s="1"/>
  <c r="R227" i="33"/>
  <c r="S227" i="33" s="1"/>
  <c r="T227" i="33" s="1"/>
  <c r="R179" i="33"/>
  <c r="S179" i="33" s="1"/>
  <c r="T179" i="33" s="1"/>
  <c r="R162" i="33"/>
  <c r="S162" i="33" s="1"/>
  <c r="T162" i="33" s="1"/>
  <c r="R146" i="33"/>
  <c r="S146" i="33" s="1"/>
  <c r="T146" i="33" s="1"/>
  <c r="R121" i="33"/>
  <c r="S121" i="33" s="1"/>
  <c r="T121" i="33" s="1"/>
  <c r="R239" i="33"/>
  <c r="S239" i="33" s="1"/>
  <c r="T239" i="33" s="1"/>
  <c r="R228" i="33"/>
  <c r="S228" i="33" s="1"/>
  <c r="T228" i="33" s="1"/>
  <c r="R216" i="33"/>
  <c r="S216" i="33" s="1"/>
  <c r="T216" i="33" s="1"/>
  <c r="R203" i="33"/>
  <c r="S203" i="33" s="1"/>
  <c r="T203" i="33" s="1"/>
  <c r="R191" i="33"/>
  <c r="S191" i="33" s="1"/>
  <c r="T191" i="33" s="1"/>
  <c r="R181" i="33"/>
  <c r="S181" i="33" s="1"/>
  <c r="T181" i="33" s="1"/>
  <c r="R171" i="33"/>
  <c r="S171" i="33" s="1"/>
  <c r="T171" i="33" s="1"/>
  <c r="R163" i="33"/>
  <c r="S163" i="33" s="1"/>
  <c r="T163" i="33" s="1"/>
  <c r="R155" i="33"/>
  <c r="S155" i="33" s="1"/>
  <c r="T155" i="33" s="1"/>
  <c r="X155" i="33" s="1"/>
  <c r="R147" i="33"/>
  <c r="S147" i="33" s="1"/>
  <c r="T147" i="33" s="1"/>
  <c r="R139" i="33"/>
  <c r="S139" i="33" s="1"/>
  <c r="T139" i="33" s="1"/>
  <c r="R131" i="33"/>
  <c r="S131" i="33" s="1"/>
  <c r="T131" i="33" s="1"/>
  <c r="R122" i="33"/>
  <c r="S122" i="33" s="1"/>
  <c r="T122" i="33" s="1"/>
  <c r="R115" i="33"/>
  <c r="S115" i="33" s="1"/>
  <c r="T115" i="33" s="1"/>
  <c r="R107" i="33"/>
  <c r="S107" i="33" s="1"/>
  <c r="T107" i="33" s="1"/>
  <c r="R98" i="33"/>
  <c r="S98" i="33" s="1"/>
  <c r="T98" i="33" s="1"/>
  <c r="R90" i="33"/>
  <c r="S90" i="33" s="1"/>
  <c r="T90" i="33" s="1"/>
  <c r="R81" i="33"/>
  <c r="S81" i="33" s="1"/>
  <c r="T81" i="33" s="1"/>
  <c r="R73" i="33"/>
  <c r="S73" i="33" s="1"/>
  <c r="T73" i="33" s="1"/>
  <c r="R65" i="33"/>
  <c r="S65" i="33" s="1"/>
  <c r="T65" i="33" s="1"/>
  <c r="R57" i="33"/>
  <c r="S57" i="33" s="1"/>
  <c r="T57" i="33" s="1"/>
  <c r="R49" i="33"/>
  <c r="S49" i="33" s="1"/>
  <c r="T49" i="33" s="1"/>
  <c r="R41" i="33"/>
  <c r="S41" i="33" s="1"/>
  <c r="T41" i="33" s="1"/>
  <c r="R33" i="33"/>
  <c r="S33" i="33" s="1"/>
  <c r="T33" i="33" s="1"/>
  <c r="R24" i="33"/>
  <c r="S24" i="33" s="1"/>
  <c r="T24" i="33" s="1"/>
  <c r="X24" i="33" s="1"/>
  <c r="R16" i="33"/>
  <c r="R237" i="33"/>
  <c r="S237" i="33" s="1"/>
  <c r="T237" i="33" s="1"/>
  <c r="R201" i="33"/>
  <c r="S201" i="33" s="1"/>
  <c r="T201" i="33" s="1"/>
  <c r="R232" i="33"/>
  <c r="S232" i="33" s="1"/>
  <c r="T232" i="33" s="1"/>
  <c r="R199" i="33"/>
  <c r="S199" i="33" s="1"/>
  <c r="T199" i="33" s="1"/>
  <c r="R169" i="33"/>
  <c r="S169" i="33" s="1"/>
  <c r="T169" i="33" s="1"/>
  <c r="R150" i="33"/>
  <c r="S150" i="33" s="1"/>
  <c r="T150" i="33" s="1"/>
  <c r="R129" i="33"/>
  <c r="S129" i="33" s="1"/>
  <c r="T129" i="33" s="1"/>
  <c r="R112" i="33"/>
  <c r="S112" i="33" s="1"/>
  <c r="T112" i="33" s="1"/>
  <c r="R95" i="33"/>
  <c r="S95" i="33" s="1"/>
  <c r="T95" i="33" s="1"/>
  <c r="R78" i="33"/>
  <c r="S78" i="33" s="1"/>
  <c r="T78" i="33" s="1"/>
  <c r="R62" i="33"/>
  <c r="S62" i="33" s="1"/>
  <c r="T62" i="33" s="1"/>
  <c r="R46" i="33"/>
  <c r="S46" i="33" s="1"/>
  <c r="T46" i="33" s="1"/>
  <c r="R29" i="33"/>
  <c r="S29" i="33" s="1"/>
  <c r="T29" i="33" s="1"/>
  <c r="R110" i="33"/>
  <c r="R76" i="33"/>
  <c r="S76" i="33" s="1"/>
  <c r="T76" i="33" s="1"/>
  <c r="R60" i="33"/>
  <c r="S60" i="33" s="1"/>
  <c r="T60" i="33" s="1"/>
  <c r="R44" i="33"/>
  <c r="S44" i="33" s="1"/>
  <c r="T44" i="33" s="1"/>
  <c r="R38" i="33"/>
  <c r="S38" i="33" s="1"/>
  <c r="T38" i="33" s="1"/>
  <c r="R158" i="33"/>
  <c r="S158" i="33" s="1"/>
  <c r="T158" i="33" s="1"/>
  <c r="R118" i="33"/>
  <c r="S118" i="33" s="1"/>
  <c r="T118" i="33" s="1"/>
  <c r="R84" i="33"/>
  <c r="S84" i="33" s="1"/>
  <c r="T84" i="33" s="1"/>
  <c r="R36" i="33"/>
  <c r="S36" i="33" s="1"/>
  <c r="T36" i="33" s="1"/>
  <c r="R236" i="33"/>
  <c r="S236" i="33" s="1"/>
  <c r="T236" i="33" s="1"/>
  <c r="R97" i="33"/>
  <c r="R48" i="33"/>
  <c r="S48" i="33" s="1"/>
  <c r="T48" i="33" s="1"/>
  <c r="R200" i="33"/>
  <c r="S200" i="33" s="1"/>
  <c r="T200" i="33" s="1"/>
  <c r="R152" i="33"/>
  <c r="S152" i="33" s="1"/>
  <c r="T152" i="33" s="1"/>
  <c r="R113" i="33"/>
  <c r="S113" i="33" s="1"/>
  <c r="T113" i="33" s="1"/>
  <c r="R79" i="33"/>
  <c r="S79" i="33" s="1"/>
  <c r="T79" i="33" s="1"/>
  <c r="R47" i="33"/>
  <c r="S47" i="33" s="1"/>
  <c r="T47" i="33" s="1"/>
  <c r="R30" i="33"/>
  <c r="S30" i="33" s="1"/>
  <c r="T30" i="33" s="1"/>
  <c r="R224" i="33"/>
  <c r="S224" i="33" s="1"/>
  <c r="T224" i="33" s="1"/>
  <c r="T226" i="33" s="1"/>
  <c r="X226" i="33" s="1"/>
  <c r="R196" i="33"/>
  <c r="S196" i="33" s="1"/>
  <c r="T196" i="33" s="1"/>
  <c r="R168" i="33"/>
  <c r="S168" i="33" s="1"/>
  <c r="T168" i="33" s="1"/>
  <c r="R145" i="33"/>
  <c r="S145" i="33" s="1"/>
  <c r="T145" i="33" s="1"/>
  <c r="R128" i="33"/>
  <c r="S128" i="33" s="1"/>
  <c r="T128" i="33" s="1"/>
  <c r="R93" i="33"/>
  <c r="S93" i="33" s="1"/>
  <c r="T93" i="33" s="1"/>
  <c r="R27" i="33"/>
  <c r="S27" i="33" s="1"/>
  <c r="T27" i="33" s="1"/>
  <c r="R137" i="33"/>
  <c r="S137" i="33" s="1"/>
  <c r="T137" i="33" s="1"/>
  <c r="R70" i="33"/>
  <c r="S70" i="33" s="1"/>
  <c r="T70" i="33" s="1"/>
  <c r="R136" i="33"/>
  <c r="S136" i="33" s="1"/>
  <c r="T136" i="33" s="1"/>
  <c r="R176" i="33"/>
  <c r="R134" i="33"/>
  <c r="S134" i="33" s="1"/>
  <c r="T134" i="33" s="1"/>
  <c r="R64" i="33"/>
  <c r="S64" i="33" s="1"/>
  <c r="T64" i="33" s="1"/>
  <c r="R14" i="33"/>
  <c r="S14" i="33" s="1"/>
  <c r="T14" i="33" s="1"/>
  <c r="R235" i="33"/>
  <c r="S235" i="33" s="1"/>
  <c r="T235" i="33" s="1"/>
  <c r="R174" i="33"/>
  <c r="S174" i="33" s="1"/>
  <c r="T174" i="33" s="1"/>
  <c r="R130" i="33"/>
  <c r="S130" i="33" s="1"/>
  <c r="T130" i="33" s="1"/>
  <c r="R96" i="33"/>
  <c r="S96" i="33" s="1"/>
  <c r="T96" i="33" s="1"/>
  <c r="R63" i="33"/>
  <c r="S63" i="33" s="1"/>
  <c r="T63" i="33" s="1"/>
  <c r="R13" i="33"/>
  <c r="S13" i="33" s="1"/>
  <c r="T13" i="33" s="1"/>
  <c r="R222" i="33"/>
  <c r="S222" i="33" s="1"/>
  <c r="T222" i="33" s="1"/>
  <c r="R189" i="33"/>
  <c r="S189" i="33" s="1"/>
  <c r="T189" i="33" s="1"/>
  <c r="R166" i="33"/>
  <c r="S166" i="33" s="1"/>
  <c r="T166" i="33" s="1"/>
  <c r="R144" i="33"/>
  <c r="S144" i="33" s="1"/>
  <c r="T144" i="33" s="1"/>
  <c r="R126" i="33"/>
  <c r="S126" i="33" s="1"/>
  <c r="T126" i="33" s="1"/>
  <c r="R106" i="33"/>
  <c r="S106" i="33" s="1"/>
  <c r="T106" i="33" s="1"/>
  <c r="R89" i="33"/>
  <c r="S89" i="33" s="1"/>
  <c r="T89" i="33" s="1"/>
  <c r="R72" i="33"/>
  <c r="S72" i="33" s="1"/>
  <c r="T72" i="33" s="1"/>
  <c r="R56" i="33"/>
  <c r="S56" i="33" s="1"/>
  <c r="T56" i="33" s="1"/>
  <c r="R40" i="33"/>
  <c r="S40" i="33" s="1"/>
  <c r="T40" i="33" s="1"/>
  <c r="R23" i="33"/>
  <c r="S23" i="33" s="1"/>
  <c r="T23" i="33" s="1"/>
  <c r="R213" i="33"/>
  <c r="S213" i="33" s="1"/>
  <c r="T213" i="33" s="1"/>
  <c r="R86" i="33"/>
  <c r="S86" i="33" s="1"/>
  <c r="T86" i="33" s="1"/>
  <c r="R21" i="33"/>
  <c r="S21" i="33" s="1"/>
  <c r="T21" i="33" s="1"/>
  <c r="R210" i="33"/>
  <c r="S210" i="33" s="1"/>
  <c r="T210" i="33" s="1"/>
  <c r="R68" i="33"/>
  <c r="S68" i="33" s="1"/>
  <c r="T68" i="33" s="1"/>
  <c r="R207" i="33"/>
  <c r="S207" i="33" s="1"/>
  <c r="T207" i="33" s="1"/>
  <c r="R80" i="33"/>
  <c r="S80" i="33" s="1"/>
  <c r="T80" i="33" s="1"/>
  <c r="R219" i="33"/>
  <c r="S219" i="33" s="1"/>
  <c r="T219" i="33" s="1"/>
  <c r="R187" i="33"/>
  <c r="S187" i="33" s="1"/>
  <c r="T187" i="33" s="1"/>
  <c r="R161" i="33"/>
  <c r="S161" i="33" s="1"/>
  <c r="T161" i="33" s="1"/>
  <c r="R142" i="33"/>
  <c r="S142" i="33" s="1"/>
  <c r="T142" i="33" s="1"/>
  <c r="R120" i="33"/>
  <c r="S120" i="33" s="1"/>
  <c r="T120" i="33" s="1"/>
  <c r="R105" i="33"/>
  <c r="S105" i="33" s="1"/>
  <c r="T105" i="33" s="1"/>
  <c r="R88" i="33"/>
  <c r="S88" i="33" s="1"/>
  <c r="T88" i="33" s="1"/>
  <c r="R71" i="33"/>
  <c r="S71" i="33" s="1"/>
  <c r="T71" i="33" s="1"/>
  <c r="R55" i="33"/>
  <c r="S55" i="33" s="1"/>
  <c r="T55" i="33" s="1"/>
  <c r="R39" i="33"/>
  <c r="S39" i="33" s="1"/>
  <c r="T39" i="33" s="1"/>
  <c r="R22" i="33"/>
  <c r="S22" i="33" s="1"/>
  <c r="T22" i="33" s="1"/>
  <c r="R184" i="33"/>
  <c r="S184" i="33" s="1"/>
  <c r="T184" i="33" s="1"/>
  <c r="R160" i="33"/>
  <c r="S160" i="33" s="1"/>
  <c r="T160" i="33" s="1"/>
  <c r="R104" i="33"/>
  <c r="S104" i="33" s="1"/>
  <c r="T104" i="33" s="1"/>
  <c r="R54" i="33"/>
  <c r="S54" i="33" s="1"/>
  <c r="T54" i="33" s="1"/>
  <c r="R178" i="33"/>
  <c r="S178" i="33" s="1"/>
  <c r="T178" i="33" s="1"/>
  <c r="R101" i="33"/>
  <c r="S101" i="33" s="1"/>
  <c r="T101" i="33" s="1"/>
  <c r="R52" i="33"/>
  <c r="S52" i="33" s="1"/>
  <c r="T52" i="33" s="1"/>
  <c r="R19" i="33"/>
  <c r="S19" i="33" s="1"/>
  <c r="T19" i="33" s="1"/>
  <c r="R153" i="33"/>
  <c r="S153" i="33" s="1"/>
  <c r="T153" i="33" s="1"/>
  <c r="R114" i="33"/>
  <c r="S114" i="33" s="1"/>
  <c r="T114" i="33" s="1"/>
  <c r="R32" i="33"/>
  <c r="S97" i="33" l="1"/>
  <c r="T97" i="33" s="1"/>
  <c r="X97" i="33" s="1"/>
  <c r="S16" i="33"/>
  <c r="T16" i="33" s="1"/>
  <c r="V16" i="33" s="1"/>
  <c r="X16" i="33" s="1"/>
  <c r="S37" i="33"/>
  <c r="T37" i="33" s="1"/>
  <c r="V37" i="33" s="1"/>
  <c r="X37" i="33" s="1"/>
  <c r="S42" i="33"/>
  <c r="T42" i="33" s="1"/>
  <c r="V42" i="33" s="1"/>
  <c r="X42" i="33" s="1"/>
  <c r="S108" i="33"/>
  <c r="T108" i="33" s="1"/>
  <c r="V108" i="33" s="1"/>
  <c r="X108" i="33" s="1"/>
  <c r="S117" i="33"/>
  <c r="T117" i="33" s="1"/>
  <c r="V117" i="33" s="1"/>
  <c r="X117" i="33" s="1"/>
  <c r="S240" i="33"/>
  <c r="T240" i="33" s="1"/>
  <c r="T241" i="33" s="1"/>
  <c r="X241" i="33" s="1"/>
  <c r="S110" i="33"/>
  <c r="T110" i="33" s="1"/>
  <c r="V110" i="33" s="1"/>
  <c r="X110" i="33" s="1"/>
  <c r="S32" i="33"/>
  <c r="T32" i="33" s="1"/>
  <c r="V32" i="33" s="1"/>
  <c r="X32" i="33" s="1"/>
  <c r="S176" i="33"/>
  <c r="T176" i="33" s="1"/>
  <c r="T177" i="33" s="1"/>
  <c r="V177" i="33" s="1"/>
  <c r="X177" i="33" s="1"/>
  <c r="V166" i="33"/>
  <c r="X166" i="33" s="1"/>
  <c r="V129" i="33"/>
  <c r="X129" i="33" s="1"/>
  <c r="V164" i="33"/>
  <c r="X164" i="33" s="1"/>
  <c r="V189" i="33"/>
  <c r="X189" i="33" s="1"/>
  <c r="V163" i="33"/>
  <c r="X163" i="33" s="1"/>
  <c r="V52" i="33"/>
  <c r="X52" i="33" s="1"/>
  <c r="V39" i="33"/>
  <c r="X39" i="33" s="1"/>
  <c r="V187" i="33"/>
  <c r="X187" i="33" s="1"/>
  <c r="V213" i="33"/>
  <c r="X213" i="33" s="1"/>
  <c r="V144" i="33"/>
  <c r="X144" i="33" s="1"/>
  <c r="V174" i="33"/>
  <c r="X174" i="33" s="1"/>
  <c r="V137" i="33"/>
  <c r="X137" i="33" s="1"/>
  <c r="V30" i="33"/>
  <c r="X30" i="33" s="1"/>
  <c r="V236" i="33"/>
  <c r="X236" i="33" s="1"/>
  <c r="V60" i="33"/>
  <c r="X60" i="33" s="1"/>
  <c r="V112" i="33"/>
  <c r="X112" i="33" s="1"/>
  <c r="V81" i="33"/>
  <c r="X81" i="33" s="1"/>
  <c r="V147" i="33"/>
  <c r="X147" i="33" s="1"/>
  <c r="V228" i="33"/>
  <c r="X228" i="33" s="1"/>
  <c r="V25" i="33"/>
  <c r="X25" i="33" s="1"/>
  <c r="V91" i="33"/>
  <c r="X91" i="33" s="1"/>
  <c r="V156" i="33"/>
  <c r="X156" i="33" s="1"/>
  <c r="V35" i="33"/>
  <c r="X35" i="33" s="1"/>
  <c r="V100" i="33"/>
  <c r="X100" i="33" s="1"/>
  <c r="V165" i="33"/>
  <c r="X165" i="33" s="1"/>
  <c r="V28" i="33"/>
  <c r="X28" i="33" s="1"/>
  <c r="V159" i="33"/>
  <c r="X159" i="33" s="1"/>
  <c r="V185" i="33"/>
  <c r="X185" i="33" s="1"/>
  <c r="V188" i="33"/>
  <c r="X188" i="33" s="1"/>
  <c r="V27" i="33"/>
  <c r="X27" i="33" s="1"/>
  <c r="V109" i="33"/>
  <c r="X109" i="33" s="1"/>
  <c r="V40" i="33"/>
  <c r="X40" i="33" s="1"/>
  <c r="V150" i="33"/>
  <c r="X150" i="33" s="1"/>
  <c r="V154" i="33"/>
  <c r="X154" i="33" s="1"/>
  <c r="V51" i="33"/>
  <c r="X51" i="33" s="1"/>
  <c r="V183" i="33"/>
  <c r="X183" i="33" s="1"/>
  <c r="V45" i="33"/>
  <c r="X45" i="33" s="1"/>
  <c r="V111" i="33"/>
  <c r="X111" i="33" s="1"/>
  <c r="V202" i="33"/>
  <c r="X202" i="33" s="1"/>
  <c r="V235" i="33"/>
  <c r="X235" i="33" s="1"/>
  <c r="V90" i="33"/>
  <c r="X90" i="33" s="1"/>
  <c r="V138" i="33"/>
  <c r="X138" i="33" s="1"/>
  <c r="V167" i="33"/>
  <c r="X167" i="33" s="1"/>
  <c r="V54" i="33"/>
  <c r="X54" i="33" s="1"/>
  <c r="V88" i="33"/>
  <c r="X88" i="33" s="1"/>
  <c r="V56" i="33"/>
  <c r="X56" i="33" s="1"/>
  <c r="V222" i="33"/>
  <c r="X222" i="33" s="1"/>
  <c r="V64" i="33"/>
  <c r="X64" i="33" s="1"/>
  <c r="V128" i="33"/>
  <c r="X128" i="33" s="1"/>
  <c r="V113" i="33"/>
  <c r="X113" i="33" s="1"/>
  <c r="V118" i="33"/>
  <c r="X118" i="33" s="1"/>
  <c r="V29" i="33"/>
  <c r="X29" i="33" s="1"/>
  <c r="V169" i="33"/>
  <c r="X169" i="33" s="1"/>
  <c r="V41" i="33"/>
  <c r="X41" i="33" s="1"/>
  <c r="V107" i="33"/>
  <c r="X107" i="33" s="1"/>
  <c r="V171" i="33"/>
  <c r="X171" i="33" s="1"/>
  <c r="V146" i="33"/>
  <c r="X146" i="33" s="1"/>
  <c r="V50" i="33"/>
  <c r="X50" i="33" s="1"/>
  <c r="V116" i="33"/>
  <c r="X116" i="33" s="1"/>
  <c r="V182" i="33"/>
  <c r="X182" i="33" s="1"/>
  <c r="V170" i="33"/>
  <c r="X170" i="33" s="1"/>
  <c r="V59" i="33"/>
  <c r="X59" i="33" s="1"/>
  <c r="V125" i="33"/>
  <c r="X125" i="33" s="1"/>
  <c r="V53" i="33"/>
  <c r="X53" i="33" s="1"/>
  <c r="V119" i="33"/>
  <c r="X119" i="33" s="1"/>
  <c r="V186" i="33"/>
  <c r="X186" i="33" s="1"/>
  <c r="V215" i="33"/>
  <c r="X215" i="33" s="1"/>
  <c r="V101" i="33"/>
  <c r="X101" i="33" s="1"/>
  <c r="V47" i="33"/>
  <c r="X47" i="33" s="1"/>
  <c r="V34" i="33"/>
  <c r="X34" i="33" s="1"/>
  <c r="V102" i="33"/>
  <c r="X102" i="33" s="1"/>
  <c r="V80" i="33"/>
  <c r="X80" i="33" s="1"/>
  <c r="V79" i="33"/>
  <c r="X79" i="33" s="1"/>
  <c r="V33" i="33"/>
  <c r="X33" i="33" s="1"/>
  <c r="V105" i="33"/>
  <c r="X105" i="33" s="1"/>
  <c r="V68" i="33"/>
  <c r="X68" i="33" s="1"/>
  <c r="V72" i="33"/>
  <c r="X72" i="33" s="1"/>
  <c r="V134" i="33"/>
  <c r="X134" i="33" s="1"/>
  <c r="V145" i="33"/>
  <c r="X145" i="33" s="1"/>
  <c r="V152" i="33"/>
  <c r="X152" i="33" s="1"/>
  <c r="V158" i="33"/>
  <c r="X158" i="33" s="1"/>
  <c r="V46" i="33"/>
  <c r="X46" i="33" s="1"/>
  <c r="V199" i="33"/>
  <c r="X199" i="33" s="1"/>
  <c r="V49" i="33"/>
  <c r="X49" i="33" s="1"/>
  <c r="V115" i="33"/>
  <c r="X115" i="33" s="1"/>
  <c r="V181" i="33"/>
  <c r="X181" i="33" s="1"/>
  <c r="V162" i="33"/>
  <c r="X162" i="33" s="1"/>
  <c r="V58" i="33"/>
  <c r="X58" i="33" s="1"/>
  <c r="V124" i="33"/>
  <c r="X124" i="33" s="1"/>
  <c r="V192" i="33"/>
  <c r="X192" i="33" s="1"/>
  <c r="V190" i="33"/>
  <c r="X190" i="33" s="1"/>
  <c r="V67" i="33"/>
  <c r="X67" i="33" s="1"/>
  <c r="V133" i="33"/>
  <c r="X133" i="33" s="1"/>
  <c r="V61" i="33"/>
  <c r="X61" i="33" s="1"/>
  <c r="V127" i="33"/>
  <c r="X127" i="33" s="1"/>
  <c r="V198" i="33"/>
  <c r="X198" i="33" s="1"/>
  <c r="V220" i="33"/>
  <c r="X220" i="33" s="1"/>
  <c r="V223" i="33"/>
  <c r="X223" i="33" s="1"/>
  <c r="V219" i="33"/>
  <c r="X219" i="33" s="1"/>
  <c r="V76" i="33"/>
  <c r="X76" i="33" s="1"/>
  <c r="V99" i="33"/>
  <c r="X99" i="33" s="1"/>
  <c r="V178" i="33"/>
  <c r="X178" i="33" s="1"/>
  <c r="V84" i="33"/>
  <c r="X84" i="33" s="1"/>
  <c r="V172" i="33"/>
  <c r="X172" i="33" s="1"/>
  <c r="V104" i="33"/>
  <c r="X104" i="33" s="1"/>
  <c r="V114" i="33"/>
  <c r="X114" i="33" s="1"/>
  <c r="V160" i="33"/>
  <c r="X160" i="33" s="1"/>
  <c r="V120" i="33"/>
  <c r="X120" i="33" s="1"/>
  <c r="V89" i="33"/>
  <c r="X89" i="33" s="1"/>
  <c r="V63" i="33"/>
  <c r="X63" i="33" s="1"/>
  <c r="V168" i="33"/>
  <c r="X168" i="33" s="1"/>
  <c r="V200" i="33"/>
  <c r="X200" i="33" s="1"/>
  <c r="V38" i="33"/>
  <c r="X38" i="33" s="1"/>
  <c r="V62" i="33"/>
  <c r="X62" i="33" s="1"/>
  <c r="V232" i="33"/>
  <c r="X232" i="33" s="1"/>
  <c r="V57" i="33"/>
  <c r="X57" i="33" s="1"/>
  <c r="V191" i="33"/>
  <c r="X191" i="33" s="1"/>
  <c r="V179" i="33"/>
  <c r="X179" i="33" s="1"/>
  <c r="V66" i="33"/>
  <c r="X66" i="33" s="1"/>
  <c r="V132" i="33"/>
  <c r="X132" i="33" s="1"/>
  <c r="V204" i="33"/>
  <c r="X204" i="33" s="1"/>
  <c r="V214" i="33"/>
  <c r="X214" i="33" s="1"/>
  <c r="V75" i="33"/>
  <c r="X75" i="33" s="1"/>
  <c r="V141" i="33"/>
  <c r="X141" i="33" s="1"/>
  <c r="V218" i="33"/>
  <c r="X218" i="33" s="1"/>
  <c r="V69" i="33"/>
  <c r="X69" i="33" s="1"/>
  <c r="V135" i="33"/>
  <c r="X135" i="33" s="1"/>
  <c r="V209" i="33"/>
  <c r="X209" i="33" s="1"/>
  <c r="V230" i="33"/>
  <c r="X230" i="33" s="1"/>
  <c r="V233" i="33"/>
  <c r="X233" i="33" s="1"/>
  <c r="V55" i="33"/>
  <c r="X55" i="33" s="1"/>
  <c r="V36" i="33"/>
  <c r="X36" i="33" s="1"/>
  <c r="V173" i="33"/>
  <c r="X173" i="33" s="1"/>
  <c r="V71" i="33"/>
  <c r="X71" i="33" s="1"/>
  <c r="V93" i="33"/>
  <c r="X93" i="33" s="1"/>
  <c r="V98" i="33"/>
  <c r="X98" i="33" s="1"/>
  <c r="V184" i="33"/>
  <c r="X184" i="33" s="1"/>
  <c r="V142" i="33"/>
  <c r="X142" i="33" s="1"/>
  <c r="V21" i="33"/>
  <c r="X21" i="33" s="1"/>
  <c r="V106" i="33"/>
  <c r="X106" i="33" s="1"/>
  <c r="V96" i="33"/>
  <c r="X96" i="33" s="1"/>
  <c r="V136" i="33"/>
  <c r="X136" i="33" s="1"/>
  <c r="V196" i="33"/>
  <c r="X196" i="33" s="1"/>
  <c r="V48" i="33"/>
  <c r="X48" i="33" s="1"/>
  <c r="V78" i="33"/>
  <c r="X78" i="33" s="1"/>
  <c r="V201" i="33"/>
  <c r="X201" i="33" s="1"/>
  <c r="V65" i="33"/>
  <c r="X65" i="33" s="1"/>
  <c r="V131" i="33"/>
  <c r="X131" i="33" s="1"/>
  <c r="V203" i="33"/>
  <c r="X203" i="33" s="1"/>
  <c r="V227" i="33"/>
  <c r="V74" i="33"/>
  <c r="X74" i="33" s="1"/>
  <c r="V140" i="33"/>
  <c r="X140" i="33" s="1"/>
  <c r="V217" i="33"/>
  <c r="X217" i="33" s="1"/>
  <c r="V18" i="33"/>
  <c r="X18" i="33" s="1"/>
  <c r="V83" i="33"/>
  <c r="X83" i="33" s="1"/>
  <c r="V149" i="33"/>
  <c r="X149" i="33" s="1"/>
  <c r="V231" i="33"/>
  <c r="X231" i="33" s="1"/>
  <c r="V77" i="33"/>
  <c r="X77" i="33" s="1"/>
  <c r="V143" i="33"/>
  <c r="X143" i="33" s="1"/>
  <c r="V221" i="33"/>
  <c r="X221" i="33" s="1"/>
  <c r="R243" i="33"/>
  <c r="V23" i="33"/>
  <c r="X23" i="33" s="1"/>
  <c r="V43" i="33"/>
  <c r="X43" i="33" s="1"/>
  <c r="V197" i="33"/>
  <c r="X197" i="33" s="1"/>
  <c r="V153" i="33"/>
  <c r="X153" i="33" s="1"/>
  <c r="V19" i="33"/>
  <c r="X19" i="33" s="1"/>
  <c r="V22" i="33"/>
  <c r="X22" i="33" s="1"/>
  <c r="V161" i="33"/>
  <c r="X161" i="33" s="1"/>
  <c r="V126" i="33"/>
  <c r="X126" i="33" s="1"/>
  <c r="V130" i="33"/>
  <c r="X130" i="33" s="1"/>
  <c r="V70" i="33"/>
  <c r="X70" i="33" s="1"/>
  <c r="V44" i="33"/>
  <c r="X44" i="33" s="1"/>
  <c r="V95" i="33"/>
  <c r="X95" i="33" s="1"/>
  <c r="V237" i="33"/>
  <c r="X237" i="33" s="1"/>
  <c r="V73" i="33"/>
  <c r="X73" i="33" s="1"/>
  <c r="V139" i="33"/>
  <c r="X139" i="33" s="1"/>
  <c r="V216" i="33"/>
  <c r="X216" i="33" s="1"/>
  <c r="V17" i="33"/>
  <c r="X17" i="33" s="1"/>
  <c r="V82" i="33"/>
  <c r="X82" i="33" s="1"/>
  <c r="V148" i="33"/>
  <c r="X148" i="33" s="1"/>
  <c r="V229" i="33"/>
  <c r="X229" i="33" s="1"/>
  <c r="V26" i="33"/>
  <c r="X26" i="33" s="1"/>
  <c r="V92" i="33"/>
  <c r="X92" i="33" s="1"/>
  <c r="V157" i="33"/>
  <c r="X157" i="33" s="1"/>
  <c r="V20" i="33"/>
  <c r="X20" i="33" s="1"/>
  <c r="V151" i="33"/>
  <c r="X151" i="33" s="1"/>
  <c r="V234" i="33"/>
  <c r="X234" i="33" s="1"/>
  <c r="V180" i="33"/>
  <c r="X180" i="33" s="1"/>
  <c r="S12" i="33"/>
  <c r="T12" i="33" s="1"/>
  <c r="T208" i="33"/>
  <c r="X208" i="33" s="1"/>
  <c r="T123" i="33"/>
  <c r="T195" i="33"/>
  <c r="T87" i="33"/>
  <c r="T212" i="33"/>
  <c r="X212" i="33" s="1"/>
  <c r="X227" i="33" l="1"/>
  <c r="T15" i="33"/>
  <c r="V15" i="33" s="1"/>
  <c r="X15" i="33" s="1"/>
  <c r="S243" i="33"/>
  <c r="S244" i="33" s="1"/>
  <c r="V87" i="33"/>
  <c r="X87" i="33" s="1"/>
  <c r="V195" i="33"/>
  <c r="X195" i="33" s="1"/>
  <c r="V123" i="33"/>
  <c r="X123" i="33" s="1"/>
  <c r="V243" i="33" l="1"/>
  <c r="T243" i="33"/>
  <c r="X243" i="33"/>
  <c r="V244" i="33" l="1"/>
</calcChain>
</file>

<file path=xl/sharedStrings.xml><?xml version="1.0" encoding="utf-8"?>
<sst xmlns="http://schemas.openxmlformats.org/spreadsheetml/2006/main" count="7678" uniqueCount="1088">
  <si>
    <t>Tabella di ripartizione contributo paritarie infanzia saldo  a.s. 2021/2022 e acconto 2022/2023</t>
  </si>
  <si>
    <t>importo  spettante a.s.  2021/2022</t>
  </si>
  <si>
    <t>Acconto assegnato a.s. 22/23</t>
  </si>
  <si>
    <t>UFFICIO SCOLASTICO REGIONALE PER IL VENETO</t>
  </si>
  <si>
    <t>Acconto versato per 2021/2022</t>
  </si>
  <si>
    <t>Importo da redistribuire</t>
  </si>
  <si>
    <t>SCUOLE PARITARIE INFANZIA</t>
  </si>
  <si>
    <t>importo disponibile  da assegnare a saldo 21/22</t>
  </si>
  <si>
    <t xml:space="preserve">CAP. 1477/01 E.F. 2022 - Contributo Ordinario </t>
  </si>
  <si>
    <t>Integrazione per importo da versare a scuola *</t>
  </si>
  <si>
    <t>Acconto da assegnare a.s. 22/23</t>
  </si>
  <si>
    <t>A cura dell'Ufficio VI - Ambito Territoriale di Treviso - Ufficio Finanziario</t>
  </si>
  <si>
    <t>Totale disponibile da assegnare a saldo 20/21</t>
  </si>
  <si>
    <t xml:space="preserve">Importo 20/21 da restituire </t>
  </si>
  <si>
    <t>Importo assegnato  saldo 2021/2022</t>
  </si>
  <si>
    <t>Diferenza da riportare in acconto a.s. 21/22</t>
  </si>
  <si>
    <t>Contributo spettante a.s. 21/22</t>
  </si>
  <si>
    <t>Acconto dovuto 22/23</t>
  </si>
  <si>
    <t>Lordo</t>
  </si>
  <si>
    <t>ONLUS</t>
  </si>
  <si>
    <t>IRPEG 4%</t>
  </si>
  <si>
    <t>Bollo</t>
  </si>
  <si>
    <t>Netto pagato</t>
  </si>
  <si>
    <t xml:space="preserve">N. </t>
  </si>
  <si>
    <t>Codice Meccanografico</t>
  </si>
  <si>
    <t>Codice Fiscale</t>
  </si>
  <si>
    <t xml:space="preserve">Codice IBAN </t>
  </si>
  <si>
    <t xml:space="preserve">Comune </t>
  </si>
  <si>
    <t>Denominazione scuola</t>
  </si>
  <si>
    <t>Ente Gestore</t>
  </si>
  <si>
    <t>ans</t>
  </si>
  <si>
    <t>attivita comm.</t>
  </si>
  <si>
    <t xml:space="preserve">Quota Scuola </t>
  </si>
  <si>
    <t xml:space="preserve">Quota Sezioni </t>
  </si>
  <si>
    <t>acconto assegnato 21/22</t>
  </si>
  <si>
    <t>DA RESTITUIRE</t>
  </si>
  <si>
    <t>Quota a Saldo a.s. 21/22</t>
  </si>
  <si>
    <t>rettifica contributo* da assegnare 21/22</t>
  </si>
  <si>
    <t>Quota da liquidare Saldo a.s.21/22</t>
  </si>
  <si>
    <t>calcolo acconto</t>
  </si>
  <si>
    <t>OP</t>
  </si>
  <si>
    <t>CAMICIA</t>
  </si>
  <si>
    <t>TV1A001002</t>
  </si>
  <si>
    <t>IT98Q0839961460000000507732</t>
  </si>
  <si>
    <t>Altivole</t>
  </si>
  <si>
    <t>SCUOLA  MATERNA   "SACRO CUORE"</t>
  </si>
  <si>
    <t>PARROCCHIA DI S. FOSCA</t>
  </si>
  <si>
    <t>no</t>
  </si>
  <si>
    <t>TV1A00200T</t>
  </si>
  <si>
    <t>SCUOLA MATERNA SANTO STEFANO</t>
  </si>
  <si>
    <t>TV1A00300N</t>
  </si>
  <si>
    <t>SCUOLA MATERNA GIUSEPPE SARTO</t>
  </si>
  <si>
    <t>TV1A00400D</t>
  </si>
  <si>
    <t>03625670264</t>
  </si>
  <si>
    <t>IT05B0306961471100000001435</t>
  </si>
  <si>
    <t>Arcade</t>
  </si>
  <si>
    <t>SCUOLA MATERNA G.SICHER-E.DELLA ZONCA</t>
  </si>
  <si>
    <t>ASSOCIAZIONE "SCUOLA MATERNA G. SICHER - E. DELLA ZONCA"</t>
  </si>
  <si>
    <t>TV1A005009</t>
  </si>
  <si>
    <t>00509380267</t>
  </si>
  <si>
    <t>IT37Q0306912117100000300913</t>
  </si>
  <si>
    <t>Asolo</t>
  </si>
  <si>
    <t>ASILO INFANTILE DE AMICIS</t>
  </si>
  <si>
    <t>ASILO INFANTILE E. DE AMICIS</t>
  </si>
  <si>
    <t>TV1A006005</t>
  </si>
  <si>
    <t>00509420261</t>
  </si>
  <si>
    <t>IT44I0306961482100000001172</t>
  </si>
  <si>
    <t>SCUOLA MATERNA BRANDOLINI FALIER</t>
  </si>
  <si>
    <t>FONDAZIONE ' ASILO INFANTILE CO. GIOVANNA BRANDOLINI FALIER'</t>
  </si>
  <si>
    <t>TV1A007001</t>
  </si>
  <si>
    <t>00509400263</t>
  </si>
  <si>
    <t>IT22A0306967450100000000188</t>
  </si>
  <si>
    <t>SCUOLA MATERNA BERNARDI TORRETTO</t>
  </si>
  <si>
    <t>SCUOLA MATERNA BERNARDI TORETTO</t>
  </si>
  <si>
    <t>TV1A00800R</t>
  </si>
  <si>
    <t>IT35F0839961480000000804379</t>
  </si>
  <si>
    <t>SCUOLA MATERNA SACRO CUORE DI MARIA</t>
  </si>
  <si>
    <t>PARROCCHIA DI S. APOLLINARE VESCOVO</t>
  </si>
  <si>
    <t>TV1A01100L</t>
  </si>
  <si>
    <t>IT78K0835661500000000102610</t>
  </si>
  <si>
    <t>Breda di Piave</t>
  </si>
  <si>
    <t>SCUOLA MATERNA MONSIGNOR ZANGRANDO</t>
  </si>
  <si>
    <t>PARROCCHIA DI CONVERSIONE DI SAN PAOLO IN BREDA DI PIAVE</t>
  </si>
  <si>
    <t>TV1A014004</t>
  </si>
  <si>
    <t>IT52J0306961505100000001599</t>
  </si>
  <si>
    <t>ASILO INFANTILE MONUMENTO AI CADUTI</t>
  </si>
  <si>
    <t>PARROCCHIA SANTA MARIA IMMACOLATA</t>
  </si>
  <si>
    <t>TV1A01500X</t>
  </si>
  <si>
    <t>IT51Q0839961510000000106826</t>
  </si>
  <si>
    <t>Caerano San Marco</t>
  </si>
  <si>
    <t>SCUOLA MATERNA  SACRO CUORE</t>
  </si>
  <si>
    <t>PARROCCHIA DI S. MARCO EVANGELISTA</t>
  </si>
  <si>
    <t>TV1A01600Q</t>
  </si>
  <si>
    <t>02168480263</t>
  </si>
  <si>
    <t>IT20A0839961510000000071603</t>
  </si>
  <si>
    <t>COOPERATIVA IL GIROTONDO R.L.</t>
  </si>
  <si>
    <t>IL GIROTONDO COOPERATIVA SOCIALE A R.L.</t>
  </si>
  <si>
    <t>sì</t>
  </si>
  <si>
    <t>TV1A01700G</t>
  </si>
  <si>
    <t>01968920262</t>
  </si>
  <si>
    <t>IT92H0890461520003000016099</t>
  </si>
  <si>
    <t>Cappella Maggiore</t>
  </si>
  <si>
    <t>SCUOLA MATERNA SAN GIUSEPPE</t>
  </si>
  <si>
    <t>PARROCCHIA DI S.MARIA MADDALENA</t>
  </si>
  <si>
    <t>TV1A01800B</t>
  </si>
  <si>
    <t>00474540309</t>
  </si>
  <si>
    <t>IT13Y0533612304000035360200</t>
  </si>
  <si>
    <t>SCUOLA MATERNA MARIA IMMACOLATA</t>
  </si>
  <si>
    <t>SUORE DIMESSE FIGLIE DELL'IMMACOLATA CONCEZIONE</t>
  </si>
  <si>
    <t>TV1A019007</t>
  </si>
  <si>
    <t>IT45Y0835661530000000121918</t>
  </si>
  <si>
    <t>Carbonera</t>
  </si>
  <si>
    <t>SCUOLA MATERNA GIUSEPPE CALASANZIO</t>
  </si>
  <si>
    <t>Parrocchia "S. Maria Assunta"</t>
  </si>
  <si>
    <t>TV1A02000B</t>
  </si>
  <si>
    <t>IT08P0835661530000000096813</t>
  </si>
  <si>
    <t>SCUOLA MATERNA SACRO CUORE</t>
  </si>
  <si>
    <t>Parrocchia dei "Santi Filippo e Giacomo"</t>
  </si>
  <si>
    <t>TV1A021007</t>
  </si>
  <si>
    <t>IT95P0835661530000000047717</t>
  </si>
  <si>
    <t>SCUOLA MATERNA CASA FIGLI DELLA PARROCCHIA</t>
  </si>
  <si>
    <t>Parrocchia di "S. Lucia Vergine e Martire"</t>
  </si>
  <si>
    <t>OP sospeso in attesa di equitalia</t>
  </si>
  <si>
    <t>TV1A022003</t>
  </si>
  <si>
    <t>IT75S0874962100000000500723</t>
  </si>
  <si>
    <t>Casale sul Sile</t>
  </si>
  <si>
    <t>PARROCCHIA DI S. MARIA ASSUNTA</t>
  </si>
  <si>
    <t>TV1A02300V</t>
  </si>
  <si>
    <t>IT17W0707461552000000000338</t>
  </si>
  <si>
    <t>Casier</t>
  </si>
  <si>
    <t>SCUOLA MATERNA ANGELO TOSO</t>
  </si>
  <si>
    <t>PARROCCHIA DEI SANTI TEONISTO E COMPAGNI MARTIRI</t>
  </si>
  <si>
    <t>CESSA 31/08/2022</t>
  </si>
  <si>
    <t>TV1A02400P</t>
  </si>
  <si>
    <t>IT22V0835661551000000384615</t>
  </si>
  <si>
    <t>SCUOLA MATERNA SAN PIO X</t>
  </si>
  <si>
    <t>PARROCCHIA DI S. VIGILIO</t>
  </si>
  <si>
    <t>TV1A02500E</t>
  </si>
  <si>
    <t>02106370261</t>
  </si>
  <si>
    <t>IT20S0306967450100000000065</t>
  </si>
  <si>
    <t>Castelcucco</t>
  </si>
  <si>
    <t>SCUOLA MATERNA MONSIGNOR MURIAGO</t>
  </si>
  <si>
    <t>PARROCCHIA - SAN GIORGIO - CASTELCUCCO</t>
  </si>
  <si>
    <t>TV1A02600A</t>
  </si>
  <si>
    <t>IT77F0306912117100000300856</t>
  </si>
  <si>
    <t>Castelfranco V.</t>
  </si>
  <si>
    <t>ASILO INFANTILE UMBERTO I</t>
  </si>
  <si>
    <t>SPERIM</t>
  </si>
  <si>
    <t>U.1.04.01.01.002</t>
  </si>
  <si>
    <t>TV1A028002</t>
  </si>
  <si>
    <t>IT85E0503461560000000002964</t>
  </si>
  <si>
    <t>SCUOLA MATERNA SANTA MARIA GORETTI</t>
  </si>
  <si>
    <t>Parrocchia "S. Benedetto Abate"</t>
  </si>
  <si>
    <t>CAUS</t>
  </si>
  <si>
    <t>UAT TV - CONTRIBUTO ORDINARIO INFANZIA S 21-22 A 22-23</t>
  </si>
  <si>
    <t>TV1A02900T</t>
  </si>
  <si>
    <t>01976380269</t>
  </si>
  <si>
    <t>IT76R0839961560000000014514</t>
  </si>
  <si>
    <t>SCUOLA MATERNA FLORETE FLORES</t>
  </si>
  <si>
    <t>PARROCCHIA DI S.ANDREA O.M.</t>
  </si>
  <si>
    <t>TV1A030002</t>
  </si>
  <si>
    <t>IT11D0503461560000000002963</t>
  </si>
  <si>
    <t>Parrocchia "S. Andrea Apostolo"</t>
  </si>
  <si>
    <t>PNI</t>
  </si>
  <si>
    <t>TV1A03100T</t>
  </si>
  <si>
    <t>IT82P0839961562000000003007</t>
  </si>
  <si>
    <t>PARROCCHIA DI SALVATRONDA</t>
  </si>
  <si>
    <t>TV1A03200N</t>
  </si>
  <si>
    <t>IT07R0839962171000000005576</t>
  </si>
  <si>
    <t>PARROCCHIA DI SAN FLORIANO</t>
  </si>
  <si>
    <t>TV1A03300D</t>
  </si>
  <si>
    <t>IT89C0839961560000000019117</t>
  </si>
  <si>
    <t>SCUOLA MATERNA SANTA FILOMENA</t>
  </si>
  <si>
    <t>PARROCCHIA S.DANIELE PROFETA</t>
  </si>
  <si>
    <t>TV1A034009</t>
  </si>
  <si>
    <t>01976960268</t>
  </si>
  <si>
    <t>IT90I0503461560000000002968</t>
  </si>
  <si>
    <t>SCUOLA MATERNA FRA GIUSEPPE</t>
  </si>
  <si>
    <t>PARROCCHIA DI S. SEBASTIANO</t>
  </si>
  <si>
    <t>TV1A035005</t>
  </si>
  <si>
    <t>IT15A0839961570000000040272</t>
  </si>
  <si>
    <t>Castello di Godego</t>
  </si>
  <si>
    <t>SCUOLA DELL'INFANZIA A. PELLIZZARI</t>
  </si>
  <si>
    <t>PARROCCHIA NATIVITA' DI MARIA SS.</t>
  </si>
  <si>
    <t>TV1A03700R</t>
  </si>
  <si>
    <t>01969710266</t>
  </si>
  <si>
    <t>IT18M0890461590055000347464</t>
  </si>
  <si>
    <t>Cessalto</t>
  </si>
  <si>
    <t>SCUOLA DELL'INFANZIA MARIA ASSUNTA</t>
  </si>
  <si>
    <t>PARROCCHIA DI SANTA CROCE</t>
  </si>
  <si>
    <t>TV1A03800L</t>
  </si>
  <si>
    <t>IT68A0890462230013000007832</t>
  </si>
  <si>
    <t>Cimadolmo</t>
  </si>
  <si>
    <t>SCUOLA MATERNA SAVOINI</t>
  </si>
  <si>
    <t>PARROCCHIA DI S. SILVESTRO PAPA</t>
  </si>
  <si>
    <t>TV1A03900C</t>
  </si>
  <si>
    <t>80011830264</t>
  </si>
  <si>
    <t>IT80R0890462230013000001565</t>
  </si>
  <si>
    <t>SCUOLA MATERNA SUOR MARIA VERONICA</t>
  </si>
  <si>
    <t>ISTITUTO ISTRUZIONE CATECHISTICA ED EDUCAZIONE CRISTIANA</t>
  </si>
  <si>
    <t>TV1A04000L</t>
  </si>
  <si>
    <t>01969430261</t>
  </si>
  <si>
    <t>IT87Y0890461680000000009030</t>
  </si>
  <si>
    <t>Cison di Valmarino</t>
  </si>
  <si>
    <t>SCUOLA MATERNA A. BRANDOLINI</t>
  </si>
  <si>
    <t>PARROCCHIA DI SANTA MARIA ASSUNTA</t>
  </si>
  <si>
    <t>TV1A04100C</t>
  </si>
  <si>
    <t>01967450261</t>
  </si>
  <si>
    <t>IT67M0708461610000000342116</t>
  </si>
  <si>
    <t>Codognè</t>
  </si>
  <si>
    <t>PARROCCHIA S.ANDREA APOSTOLO DI CODOGNE'</t>
  </si>
  <si>
    <t>TV1A042008</t>
  </si>
  <si>
    <t>01969450269</t>
  </si>
  <si>
    <t>IT27U0708461610000000333227</t>
  </si>
  <si>
    <t>SCUOLA MATERNA DON BOSCO</t>
  </si>
  <si>
    <t>PARROCCHIA DI SAN ULDERICO VESCOVO</t>
  </si>
  <si>
    <t>TV1A043004</t>
  </si>
  <si>
    <t>01969390267</t>
  </si>
  <si>
    <t>IT93U0200862191000005388169</t>
  </si>
  <si>
    <t>Colle Umberto</t>
  </si>
  <si>
    <t>SINITE PARVULOS</t>
  </si>
  <si>
    <t>PARROCCHIA DI S. TOMASO APOSTOLO</t>
  </si>
  <si>
    <t>TV1A04400X</t>
  </si>
  <si>
    <t>01969310265</t>
  </si>
  <si>
    <t>IT26R0200862191000029761573</t>
  </si>
  <si>
    <t>SCUOLA MATERNA SAN MARTINO</t>
  </si>
  <si>
    <t>PARROCCHIA DI SAN MARTINO VESCOVO</t>
  </si>
  <si>
    <t>TV1A04600G</t>
  </si>
  <si>
    <t>01969490265</t>
  </si>
  <si>
    <t>IT72H0890461620009000093608</t>
  </si>
  <si>
    <t>Conegliano</t>
  </si>
  <si>
    <t>SCUOLA DELL'INFANZIA SAN PIO X</t>
  </si>
  <si>
    <t>PARROCCHIA DI S. PIO X</t>
  </si>
  <si>
    <t>TV1A04700B</t>
  </si>
  <si>
    <t>04189360268</t>
  </si>
  <si>
    <t>IT95X0585661621119573003602</t>
  </si>
  <si>
    <t>PIANCA SCHOOL</t>
  </si>
  <si>
    <t>Pianca English School Impresa Sociale srl</t>
  </si>
  <si>
    <t>TV1A048007</t>
  </si>
  <si>
    <t>IT38K0533662310000030060574</t>
  </si>
  <si>
    <t>PARROCCHIA DI S.ELENA IMPERATRICE</t>
  </si>
  <si>
    <t>TV1A049003</t>
  </si>
  <si>
    <t>00503520264</t>
  </si>
  <si>
    <t>IT76C0708461620000000930979</t>
  </si>
  <si>
    <t>SCUOLA  DELL'INFANZIA  "S.GIOVANNI BOSCO"</t>
  </si>
  <si>
    <t>ENTE GIURIDICO COLLEGIO IMMACOLATA DELLE SALESIANE DI DON BO</t>
  </si>
  <si>
    <t>TV1A050007</t>
  </si>
  <si>
    <t>01967050269</t>
  </si>
  <si>
    <t>IT62T0760112000000015347313</t>
  </si>
  <si>
    <t>SCUOLA MATERNA UMBERTO I</t>
  </si>
  <si>
    <t>ASILO UMBERTO I</t>
  </si>
  <si>
    <t>TV1AQE500C</t>
  </si>
  <si>
    <t>04957840269</t>
  </si>
  <si>
    <t>IT59T0890462030023000001659</t>
  </si>
  <si>
    <t>IL GIARDINO DEI COLORI</t>
  </si>
  <si>
    <t>Società Cooperativa "ETA BETA"</t>
  </si>
  <si>
    <t>TV1A05200V</t>
  </si>
  <si>
    <t>00510160260</t>
  </si>
  <si>
    <t>IT93M0890461640043000000060</t>
  </si>
  <si>
    <t>Cornuda</t>
  </si>
  <si>
    <t>SCUOLA MATERNA REGINA DELLA PACE</t>
  </si>
  <si>
    <t>IPAB ENTE MORALE ASILO MONUMENTI AI CADUTI - SCUOLA MATERNA</t>
  </si>
  <si>
    <t>TV1A05400E</t>
  </si>
  <si>
    <t>IT68K0306961644100000004909</t>
  </si>
  <si>
    <t>Crocetta del M.Llo</t>
  </si>
  <si>
    <t>SCUOLA MATERNA  SS.MARIA BAMBINA</t>
  </si>
  <si>
    <t>PARROCCHIA SAN GIUSEPPE</t>
  </si>
  <si>
    <t>TV1A05500A</t>
  </si>
  <si>
    <t>01988060263</t>
  </si>
  <si>
    <t>IT03B0708461660000000701398</t>
  </si>
  <si>
    <t>SCUOLA DELL'INFANZIA MONUMENTO AI CADUTI</t>
  </si>
  <si>
    <t>PARROCCHIA SANTA MARIA ASSUNTA</t>
  </si>
  <si>
    <t>TV1A056006</t>
  </si>
  <si>
    <t>01980380263</t>
  </si>
  <si>
    <t>IT96T0708461660000000061887</t>
  </si>
  <si>
    <t>SCUOLA MATERNA GESU' BAMBINO</t>
  </si>
  <si>
    <t>PARROCCHIA DI S.ANDREA APOSTOLO</t>
  </si>
  <si>
    <t>TV1A057002</t>
  </si>
  <si>
    <t>01969420262</t>
  </si>
  <si>
    <t>IT12T0708461670000000801942</t>
  </si>
  <si>
    <t>Farra di Soligo</t>
  </si>
  <si>
    <t>PARROCCHIA ANNUNCIAZIONE</t>
  </si>
  <si>
    <t>TV1A05800T</t>
  </si>
  <si>
    <t>01968110260</t>
  </si>
  <si>
    <t>IT96X0708461670000000050520</t>
  </si>
  <si>
    <t>SCUOLA MATERNA CARLO BRANDOLINI</t>
  </si>
  <si>
    <t>PARROCCHIA DEI SANTI PIETRO E PAOLO</t>
  </si>
  <si>
    <t>TV1ANG5002</t>
  </si>
  <si>
    <t>TSSNZR76M71L565G</t>
  </si>
  <si>
    <t>IT71S0358901600010570341215</t>
  </si>
  <si>
    <t xml:space="preserve">Farra di Soligo </t>
  </si>
  <si>
    <t>SCUOLA DELL'INFANZIA BIMBIBELLI</t>
  </si>
  <si>
    <t>CENTRO INFANZIA  BIMBIBELLI</t>
  </si>
  <si>
    <t>TV1A05900N</t>
  </si>
  <si>
    <t>IT95T0359901800000000138625</t>
  </si>
  <si>
    <t>Follina</t>
  </si>
  <si>
    <t>ENTE MORALE ASILO MONUMENTO AI CADUTI</t>
  </si>
  <si>
    <t>ENTE MORALE ASILO MONUMENTO</t>
  </si>
  <si>
    <t>TV1A06000T</t>
  </si>
  <si>
    <t>00510290265</t>
  </si>
  <si>
    <t>IT30J0200861680000019822829</t>
  </si>
  <si>
    <t>SCUOLA MATERNA ASILO INFANTILE</t>
  </si>
  <si>
    <t>ASILO INFANTILE DI FOLLINA SCUOLA MATERNA</t>
  </si>
  <si>
    <t>TV1A06100N</t>
  </si>
  <si>
    <t>01969350261</t>
  </si>
  <si>
    <t>IT21H0708461690000000406193</t>
  </si>
  <si>
    <t>Fontanelle</t>
  </si>
  <si>
    <t>SCUOLA MATERNA MARIA ASSUNTA</t>
  </si>
  <si>
    <t>PARROCCHIA DI S. PIETRO APOSTOLO</t>
  </si>
  <si>
    <t>TV1A06200D</t>
  </si>
  <si>
    <t>01968030260</t>
  </si>
  <si>
    <t>IT94W0708461690000000402176</t>
  </si>
  <si>
    <t>SCUOLA MATERNA SAN NICOLO'</t>
  </si>
  <si>
    <t>PARROCCHIA DI SAN NICOLA VESCOVO</t>
  </si>
  <si>
    <t>TV1A063009</t>
  </si>
  <si>
    <t>IT72R0200861700000031186557</t>
  </si>
  <si>
    <t>Fonte</t>
  </si>
  <si>
    <t>SCUOLA MATERNA MARIA BAMBINA</t>
  </si>
  <si>
    <t>PARROCCHIA SAN PIETRO APOSTOLO SITA IN FONTE</t>
  </si>
  <si>
    <t>TV1A064005</t>
  </si>
  <si>
    <t>IT35K0306961709100000001768</t>
  </si>
  <si>
    <t>Parrocchia "Beata Vergine Monte Carmelo"</t>
  </si>
  <si>
    <t>TV1A065001</t>
  </si>
  <si>
    <t>01971610264</t>
  </si>
  <si>
    <t>IT69A0890461520003000008637</t>
  </si>
  <si>
    <t>Fregona</t>
  </si>
  <si>
    <t>SCUOLA MATERNA SINITE PARVULOS</t>
  </si>
  <si>
    <t>TV1A06600R</t>
  </si>
  <si>
    <t>01969320264</t>
  </si>
  <si>
    <t>IT15Z0708461710000000200569</t>
  </si>
  <si>
    <t>Gaiarine</t>
  </si>
  <si>
    <t>CENTRO INFANZIA SACRO CUORE</t>
  </si>
  <si>
    <t>PARROCCHIA DI S.TIZIANO</t>
  </si>
  <si>
    <t>TV1A06800C</t>
  </si>
  <si>
    <t>01969830262</t>
  </si>
  <si>
    <t>IT86B0708461730000000410933</t>
  </si>
  <si>
    <t>Godega S.Urbano</t>
  </si>
  <si>
    <t>SCUOLA MATERNA ENRICO RIGATO</t>
  </si>
  <si>
    <t>PARROCCHIA DI S.MARTINO VESCOVO</t>
  </si>
  <si>
    <t>TV1A069008</t>
  </si>
  <si>
    <t>01969340262</t>
  </si>
  <si>
    <t>IT68M0708461730000000410982</t>
  </si>
  <si>
    <t>SCUOLA MATERNA GIUSEPPE E ANNA DAL CIN</t>
  </si>
  <si>
    <t>PARROCCHIA DI SAN LORENZO MARTIRE IN PIANZANO</t>
  </si>
  <si>
    <t>TV1A07000C</t>
  </si>
  <si>
    <t>95000610261</t>
  </si>
  <si>
    <t>IT66G0306962299100000001104</t>
  </si>
  <si>
    <t>Gorgo al M.</t>
  </si>
  <si>
    <t>PARROCCHIA DEI SS.IPPOLITO E CASSIANO DI GORGO AL MONTICANO</t>
  </si>
  <si>
    <t>TV1A071008</t>
  </si>
  <si>
    <t>IT43Z0874961742000000687125</t>
  </si>
  <si>
    <t>Istrana</t>
  </si>
  <si>
    <t>SCUOLA MATERNA LUIGI CALZAVARA</t>
  </si>
  <si>
    <t>PARROCCHIA DI S. GIOVANNI BATTISTA</t>
  </si>
  <si>
    <t>TV1A072004</t>
  </si>
  <si>
    <t>IT05E0874961741000000455875</t>
  </si>
  <si>
    <t>PARROCCHIA PURIFICAZIONE DELLA BEATA VERGINE MARIA</t>
  </si>
  <si>
    <t>TV1A07300X</t>
  </si>
  <si>
    <t>IT75F0874961742000000950792</t>
  </si>
  <si>
    <t>SCUOLA MATERNA SAN GIOVANNI BOSCO</t>
  </si>
  <si>
    <t>PARROCCHIA DEI SANTI VITO E COMPAGNI MARTIRI</t>
  </si>
  <si>
    <t>TV1A07600B</t>
  </si>
  <si>
    <t>IT55W0839961750000000102461</t>
  </si>
  <si>
    <t>Loria</t>
  </si>
  <si>
    <t>SCUOLA MATERNA PARROCCHIA S. BARTOLOMEO APOSTOLO</t>
  </si>
  <si>
    <t>Parrocchia di "S. Bartolomeo Apostolo"</t>
  </si>
  <si>
    <t>TV1A077007</t>
  </si>
  <si>
    <t>IT84I0760112000000017380312</t>
  </si>
  <si>
    <t>SCUOLA MATERNA SAN GIOVANNI BATTISTA</t>
  </si>
  <si>
    <t>TV1A078003</t>
  </si>
  <si>
    <t>01969260262</t>
  </si>
  <si>
    <t>IT45W0839961570000000307581</t>
  </si>
  <si>
    <t>PARROCCHIA DI CASTIONE</t>
  </si>
  <si>
    <t>TV1A07900V</t>
  </si>
  <si>
    <t>01992050268</t>
  </si>
  <si>
    <t>IT62Y0585661750187571004581</t>
  </si>
  <si>
    <t>PARROCCHIA DI SAN PANCRAZIO</t>
  </si>
  <si>
    <t>TV1A080003</t>
  </si>
  <si>
    <t>01968870269</t>
  </si>
  <si>
    <t>IT45H0306962259100000001129</t>
  </si>
  <si>
    <t>Mansuè</t>
  </si>
  <si>
    <t>PARROCCHIA DI S. MANSUETO IN MANSUE'</t>
  </si>
  <si>
    <t>TV1A08100V</t>
  </si>
  <si>
    <t>01969440260</t>
  </si>
  <si>
    <t>IT05V0890461760010000011285</t>
  </si>
  <si>
    <t>Mareno di Piave</t>
  </si>
  <si>
    <t>PARROCCHIA DI SANTI PIETRO E PAOLO</t>
  </si>
  <si>
    <t>TV1A08200P</t>
  </si>
  <si>
    <t>01969180262</t>
  </si>
  <si>
    <t>IT87N0890461760010000003704</t>
  </si>
  <si>
    <t>PARROCCHIA DI SAN MICHELE DI RAMERA</t>
  </si>
  <si>
    <t>TV1A08300E</t>
  </si>
  <si>
    <t>05096440267</t>
  </si>
  <si>
    <t>IT43W0306909606100000173908</t>
  </si>
  <si>
    <t>MASER</t>
  </si>
  <si>
    <t>SCUOLA INFANZIA GIACOMELLI</t>
  </si>
  <si>
    <t>ANGELI CUSTODI SRL - IMPRESA SOCIALE</t>
  </si>
  <si>
    <t>TV1A08400A</t>
  </si>
  <si>
    <t xml:space="preserve">ANGELI CUSTODI SRL - IMPRESA SOCIALE </t>
  </si>
  <si>
    <t>TV1A086002</t>
  </si>
  <si>
    <t>00582630265</t>
  </si>
  <si>
    <t>IT96E0874961780000000600794</t>
  </si>
  <si>
    <t>Maserada sul Piave</t>
  </si>
  <si>
    <t>SCUOLA MATERNA MADONNA DELLE VITTORIE</t>
  </si>
  <si>
    <t>ASSOCIAZIONE DEI GENITORI PER LA GEST. DELLA SCUOLA INFANZIA</t>
  </si>
  <si>
    <t>TV1A08800N</t>
  </si>
  <si>
    <t>IT86C0306961505100000005236</t>
  </si>
  <si>
    <t>SCUOLA MATERNA MARIA MONTI</t>
  </si>
  <si>
    <t>TV1A08900D</t>
  </si>
  <si>
    <t>01970970263</t>
  </si>
  <si>
    <t>IT75K0533662300000030008804</t>
  </si>
  <si>
    <t>Meduna di Livenza</t>
  </si>
  <si>
    <t>PARROCCHIA S. GIOVANNI BATTISTA</t>
  </si>
  <si>
    <t>TV1A09000N</t>
  </si>
  <si>
    <t>00510690266</t>
  </si>
  <si>
    <t>IT82N0890461680020000001343</t>
  </si>
  <si>
    <t>Miane</t>
  </si>
  <si>
    <t>SCUOLA MATERNA MARIA SPADOTTO</t>
  </si>
  <si>
    <t>ASILO INFANTILE MARIA SPADOTTO</t>
  </si>
  <si>
    <t>TV1A09100D</t>
  </si>
  <si>
    <t>IT74Z0200861800000073619500</t>
  </si>
  <si>
    <t>Mogliano Veneto</t>
  </si>
  <si>
    <t>TV1A092009</t>
  </si>
  <si>
    <t>IT52P0874961800000000275749</t>
  </si>
  <si>
    <t>PARROCCHIA S. ELENA IMPERATRICE</t>
  </si>
  <si>
    <t>TV1ADG500V</t>
  </si>
  <si>
    <t>03258170277</t>
  </si>
  <si>
    <t>IT37K0200805364000500021262</t>
  </si>
  <si>
    <t>SCUOLA DELL'INFANZIA BRUCOMELA</t>
  </si>
  <si>
    <t>Impresa Sociale-Consorzio fra Cooperative Sociali Onlus</t>
  </si>
  <si>
    <t>TV1A093005</t>
  </si>
  <si>
    <t>IT49D0835661810000000275211</t>
  </si>
  <si>
    <t xml:space="preserve">Monastier </t>
  </si>
  <si>
    <t>SCUOLA MATERNA SANTA MARIA ASSUNTA</t>
  </si>
  <si>
    <t>TV1A09500R</t>
  </si>
  <si>
    <t>IT31G0839961821000000301697</t>
  </si>
  <si>
    <t>Montebelluna</t>
  </si>
  <si>
    <t>SCUOLA MATERNA GIARDINO D'INFANZIA</t>
  </si>
  <si>
    <t>PARROCCHIA DI BEATA VERGINE DELLA PRESENTAZIONE</t>
  </si>
  <si>
    <t>TV1A09600L</t>
  </si>
  <si>
    <t>02480770268</t>
  </si>
  <si>
    <t>IT97J0760112000000013236310</t>
  </si>
  <si>
    <t>SCUOLA MATERNA BERTOLINI</t>
  </si>
  <si>
    <t>COOPERATIVA "SCUOLE BERTOLINI" SOCIETA' COOPERATIVA A RESPON</t>
  </si>
  <si>
    <t>TV1A09700C</t>
  </si>
  <si>
    <t>IT13U0890461820044000001093</t>
  </si>
  <si>
    <t>SCUOLA MATERNA CASA DEI BAMBINI</t>
  </si>
  <si>
    <t>PARROCCHIA DI S. LUCIA</t>
  </si>
  <si>
    <t>TV1A098008</t>
  </si>
  <si>
    <t>IT13Q0306909606100000064988</t>
  </si>
  <si>
    <t>SCUOLA DELL'INFANZIA  DON BOSCO</t>
  </si>
  <si>
    <t>PARROCCHIA DI S. VIGILIO VESCOVO</t>
  </si>
  <si>
    <t>TV1A099004</t>
  </si>
  <si>
    <t>92003520266</t>
  </si>
  <si>
    <t>IT96U0306909606100000171258</t>
  </si>
  <si>
    <t>SCUOLA MATERNA SAN GAETANO</t>
  </si>
  <si>
    <t>PARROCCHIA DI SAN GAETANO DI MONTEBELLUNA</t>
  </si>
  <si>
    <t>TV1AG9500O</t>
  </si>
  <si>
    <t>04849850260</t>
  </si>
  <si>
    <t>IT21N0306964707100000013162</t>
  </si>
  <si>
    <t>SCUOLA AZZURRA HAPPY CHILDREN</t>
  </si>
  <si>
    <t>SCUOLA AZZURRA  HAPPY CHILDREN</t>
  </si>
  <si>
    <t>TV1A24500D</t>
  </si>
  <si>
    <t>IT17T0839961820000000015136</t>
  </si>
  <si>
    <t>SCUOLA DELL'INFANZIA DI CAONADA</t>
  </si>
  <si>
    <t>PARROCCHIA DI S. GIACOMO</t>
  </si>
  <si>
    <t>TV1A100003</t>
  </si>
  <si>
    <t>80008710263</t>
  </si>
  <si>
    <t>IT67O0874961970000000103947</t>
  </si>
  <si>
    <t>Morgano</t>
  </si>
  <si>
    <t>SCUOLA MATERNA ANGELI CUSTODI</t>
  </si>
  <si>
    <t>TV1A10100V</t>
  </si>
  <si>
    <t>IT90O0874961741000000000523</t>
  </si>
  <si>
    <t>SCUOLA MATERNA G.R. PASTEGA</t>
  </si>
  <si>
    <t>PARROCCHIA DI S. ANTONIO DI PADOVA</t>
  </si>
  <si>
    <t>TV1A10200P</t>
  </si>
  <si>
    <t>01967760263</t>
  </si>
  <si>
    <t>IT89X0708462090000000802251</t>
  </si>
  <si>
    <t>Moriago della Battaglia</t>
  </si>
  <si>
    <t>SCUOLA MATERNA ANTONIA TROIANI</t>
  </si>
  <si>
    <t>PARROCCHIA DI S. LEONARDO</t>
  </si>
  <si>
    <t>TV1A10300E</t>
  </si>
  <si>
    <t>IT04W0306962092100000001015</t>
  </si>
  <si>
    <t>SCUOLA MATERNA SAN FRANCESCO</t>
  </si>
  <si>
    <t>PARROCCHIA S. MARTINO</t>
  </si>
  <si>
    <t>TV1A24900R</t>
  </si>
  <si>
    <t>01916280264</t>
  </si>
  <si>
    <t>IT96W0501812000000011194628</t>
  </si>
  <si>
    <t>SCUOLA DELL'INFANZIA  IL SORRISO</t>
  </si>
  <si>
    <t>CENTRO SERVIZI ASSOCIATI - COOPERATIVA SOCIALE ONLUS</t>
  </si>
  <si>
    <t>TV1A105006</t>
  </si>
  <si>
    <t>IT88J0200861840000017758840</t>
  </si>
  <si>
    <t>Motta di Livenza</t>
  </si>
  <si>
    <t>TV1A106002</t>
  </si>
  <si>
    <t>IT65E0306962126100000003808</t>
  </si>
  <si>
    <t>Nervesa della Battaglia</t>
  </si>
  <si>
    <t>SCUOLA MATERNA MONUMENTO AI CADUTI</t>
  </si>
  <si>
    <t>TV1A10700T</t>
  </si>
  <si>
    <t>01990790261</t>
  </si>
  <si>
    <t>IT61M0890461860014000005075</t>
  </si>
  <si>
    <t>Oderzo</t>
  </si>
  <si>
    <t>SCUOLA DELL'INFANZIA CARMEN FROVA</t>
  </si>
  <si>
    <t>PARROCCHIA SAN GIOVANNI BATTISTA</t>
  </si>
  <si>
    <t>TV1A10800N</t>
  </si>
  <si>
    <t>01994140265</t>
  </si>
  <si>
    <t>IT88X0890461870015000007175</t>
  </si>
  <si>
    <t>Ormelle</t>
  </si>
  <si>
    <t>PARROCCHIA DI SAN BARTOLOMEO</t>
  </si>
  <si>
    <t>TV1A10900D</t>
  </si>
  <si>
    <t>IT82F0890461870015000000943</t>
  </si>
  <si>
    <t>SCUOLA MATERNA SANTA FOSCA</t>
  </si>
  <si>
    <t>PARROCCHIA DI S. FOSCA VERGINE E MARTIRE</t>
  </si>
  <si>
    <t>TV1A11000N</t>
  </si>
  <si>
    <t>01968460269</t>
  </si>
  <si>
    <t>IT76F0708461880000000025213</t>
  </si>
  <si>
    <t>Orsago</t>
  </si>
  <si>
    <t>SCUOLA DELL'INFANZIA-NIDO INTEGRATO MARIA BAMBINA</t>
  </si>
  <si>
    <t>PARROCCHIA DI S. BENEDETTO ABATE</t>
  </si>
  <si>
    <t>TV1A05300P</t>
  </si>
  <si>
    <t>01969630266</t>
  </si>
  <si>
    <t>IT52U0200805872000031595534</t>
  </si>
  <si>
    <t>Pieve del Grappa</t>
  </si>
  <si>
    <t>PARROCCHIA DEI SANTI MARCO E PANCRAZIO-SEZIONE SCUOLA MATERN</t>
  </si>
  <si>
    <t>TV1A112009</t>
  </si>
  <si>
    <t>IT72D0200805872000030016536</t>
  </si>
  <si>
    <t>SCUOLA MATERNA CATERINA BASSO</t>
  </si>
  <si>
    <t>PARROCCHIA DELLA S.S. TRINITA'</t>
  </si>
  <si>
    <t>TV1A113005</t>
  </si>
  <si>
    <t>IT71U0103061770000061229151</t>
  </si>
  <si>
    <t>Istituti Flippin (Scuola infanzia)</t>
  </si>
  <si>
    <t xml:space="preserve">Provincia della Congregazione dei Fratelli Scuole Cristiane </t>
  </si>
  <si>
    <t>TV1A114001</t>
  </si>
  <si>
    <t>IT44S0306961904100000002520</t>
  </si>
  <si>
    <t>Paese</t>
  </si>
  <si>
    <t>PARROCCHIA DI SAN MARTINO VESCOVO IN PAESE</t>
  </si>
  <si>
    <t>TV1A11500R</t>
  </si>
  <si>
    <t>IT44Q0200861900000101856912</t>
  </si>
  <si>
    <t>SCUOLA DELL' INFANZIA  CAV.FILIPPO LARIZZA</t>
  </si>
  <si>
    <t>PARROCCHIA DI S. MAURO</t>
  </si>
  <si>
    <t>TV1A11600L</t>
  </si>
  <si>
    <t>IT32R0874961742000000251314</t>
  </si>
  <si>
    <t>SCUOLA MATERNA ILDE MONTINI</t>
  </si>
  <si>
    <t>Parrocchia di "S. Lorenzo Diacono e Martire"</t>
  </si>
  <si>
    <t>TV1A118008</t>
  </si>
  <si>
    <t>IT03X0874961940000000359641</t>
  </si>
  <si>
    <t>SCUOLA MATERNA SAN GIORGIO MARTIRE</t>
  </si>
  <si>
    <t>PARROCCHIA "S. GIORGIO" DI POSTIOMA</t>
  </si>
  <si>
    <t>TV1A119004</t>
  </si>
  <si>
    <t>00545230260</t>
  </si>
  <si>
    <t>IT78W0306964707100000300001</t>
  </si>
  <si>
    <t>Pederobba</t>
  </si>
  <si>
    <t>SCUOLA MATERNA CATTERINA JAQUILLARD</t>
  </si>
  <si>
    <t>OPERE PIE D'ONIGO</t>
  </si>
  <si>
    <t>TV1A121004</t>
  </si>
  <si>
    <t>SCUOLA INFANZIA PARITARIA DON LUIGI SIMEONI</t>
  </si>
  <si>
    <t>TV1A12200X</t>
  </si>
  <si>
    <t>01968250264</t>
  </si>
  <si>
    <t xml:space="preserve">IT06I0760112000000016334310 </t>
  </si>
  <si>
    <t>Pieve di Soligo</t>
  </si>
  <si>
    <t>PARROCCHIA DI SOLIGHETTO</t>
  </si>
  <si>
    <t>TV1A12300Q</t>
  </si>
  <si>
    <t>82001610268</t>
  </si>
  <si>
    <t>IT98K0585661920103571156749</t>
  </si>
  <si>
    <t>SCUOLA DELL'INFANZIA MARIA BAMBINA</t>
  </si>
  <si>
    <t>FONDAZIONE BALBI VALIER</t>
  </si>
  <si>
    <t>TV1A12400G</t>
  </si>
  <si>
    <t>01969600269</t>
  </si>
  <si>
    <t>IT65R0890461920006000007000</t>
  </si>
  <si>
    <t>PARROCCHIA DI SANTA CATERINA VERGINE E MARTIRE</t>
  </si>
  <si>
    <t>TV1A12500B</t>
  </si>
  <si>
    <t>IT75K0306961931100000006632</t>
  </si>
  <si>
    <t>Ponte di Piave</t>
  </si>
  <si>
    <t>SC. MAT. FRANCESCO E GINEVRA LOSCHI</t>
  </si>
  <si>
    <t>PARROCCHIA DI S. ROMANO</t>
  </si>
  <si>
    <t>TV1A126007</t>
  </si>
  <si>
    <t>IT32P0200861940000005387489</t>
  </si>
  <si>
    <t>Ponzano Veneto</t>
  </si>
  <si>
    <t>SCUOLA MATERNA SANTA MARIA DEGLI ANGELI</t>
  </si>
  <si>
    <t>PARROCCHIA DI S. LEONARDO ABATE</t>
  </si>
  <si>
    <t>TV1A127003</t>
  </si>
  <si>
    <t>IT38K0306912060100000004456</t>
  </si>
  <si>
    <t>PARROCCHIA DI S. BARTOLOMEO APOSTOLO</t>
  </si>
  <si>
    <t>TV1A12800V</t>
  </si>
  <si>
    <t>02001530266</t>
  </si>
  <si>
    <t>IT78X0874961940000000312119</t>
  </si>
  <si>
    <t>PARROCCHIA ASSUNZIONE DELLA B.V. MARIA</t>
  </si>
  <si>
    <t>TV1A12900P</t>
  </si>
  <si>
    <t>01758300261</t>
  </si>
  <si>
    <t>IT94U0306912117100000301048</t>
  </si>
  <si>
    <t>Portobuffole'</t>
  </si>
  <si>
    <t>SCUOLA MATERNA OPERA PIA CATERINA ROTA</t>
  </si>
  <si>
    <t>ISTITUTO PUBBLICO DI ASSISTENZA E BENEFICENZA PORTOBUFFOLE'</t>
  </si>
  <si>
    <t>TV1A13000V</t>
  </si>
  <si>
    <t>00510820269</t>
  </si>
  <si>
    <t>IT95S0306909606100000075878</t>
  </si>
  <si>
    <t>Possagno</t>
  </si>
  <si>
    <t>SCUOLA REGINA DELLA PACE - SOCAL E CUNIAL</t>
  </si>
  <si>
    <t>FONDAZIONE SCUOLA INFANZIA REGINA DELLA PACE  SOCAL E CUNIAL</t>
  </si>
  <si>
    <t>TV1A13100P</t>
  </si>
  <si>
    <t>IT88R0708438220000000001405</t>
  </si>
  <si>
    <t>Povegliano</t>
  </si>
  <si>
    <t>PARROCCHIA DI S. MATTEO APOSTOLO ED EVANGELISTA</t>
  </si>
  <si>
    <t>TV1A13200E</t>
  </si>
  <si>
    <t>IT50O0708438220000000078600</t>
  </si>
  <si>
    <t>SCUOLA MATERNA SAN RAFFAELE</t>
  </si>
  <si>
    <t>PARROCCHIA DI S. ANDREA APOSTOLO</t>
  </si>
  <si>
    <t>TV1A13300A</t>
  </si>
  <si>
    <t>IT31X0874961960000000052005</t>
  </si>
  <si>
    <t>Preganziol</t>
  </si>
  <si>
    <t>SCUOLA MATERNA MONSIGNOR A. ROMANELLO</t>
  </si>
  <si>
    <t>PARROCCHIA DI S. URBANO PAPA E MARTIRE</t>
  </si>
  <si>
    <t>TV1A134006</t>
  </si>
  <si>
    <t>IT39N0874961960000000005842</t>
  </si>
  <si>
    <t>PARROCCHIA DI S. MARTINO VESCOVO</t>
  </si>
  <si>
    <t>TV1A135002</t>
  </si>
  <si>
    <t>02137030264</t>
  </si>
  <si>
    <t>IT34P0874961960000000041578</t>
  </si>
  <si>
    <t>SCUOLA MATERNA GIOVANNI XXIII</t>
  </si>
  <si>
    <t>PARROCCHIA DI SAN TROVASO</t>
  </si>
  <si>
    <t>TV1A13600T</t>
  </si>
  <si>
    <t>IT42D0874961971000000097735</t>
  </si>
  <si>
    <t>Quinto di Treviso</t>
  </si>
  <si>
    <t>SCUOLA MATERNA SAN GIORGIO</t>
  </si>
  <si>
    <t>PARROCCHIA DI SAN GIORGIO MARTIRE</t>
  </si>
  <si>
    <t>TV1A13700N</t>
  </si>
  <si>
    <t>IT40P0874961970000000116824</t>
  </si>
  <si>
    <t>PARROCCHIA DI SANTA CRISTINA IN QUINTO DI TREVISO</t>
  </si>
  <si>
    <t>TV1A13800D</t>
  </si>
  <si>
    <t>IT71C0832761980000000010004</t>
  </si>
  <si>
    <t>Resana</t>
  </si>
  <si>
    <t>Parrocchia "San  Bartolomeo Apostolo"</t>
  </si>
  <si>
    <t>TV1A139009</t>
  </si>
  <si>
    <t>01989560261</t>
  </si>
  <si>
    <t>IT07Q0839961980000000091393</t>
  </si>
  <si>
    <t>SCUOLA MATERNA SS. VITTORE E CORONA</t>
  </si>
  <si>
    <t>PARROCCHIA DI CASTELMINIO DI RESANA</t>
  </si>
  <si>
    <t>TV1A14000D</t>
  </si>
  <si>
    <t>01977410263</t>
  </si>
  <si>
    <t>IT55G0839961980000000100673</t>
  </si>
  <si>
    <t>PARROCCHIA DI SAN MARCO DI RESANA</t>
  </si>
  <si>
    <t>TV1A141009</t>
  </si>
  <si>
    <t>IT76D0890461990001000016432</t>
  </si>
  <si>
    <t>Revine Lago</t>
  </si>
  <si>
    <t>SCUOLA DELL'INFANZIA PATRIOTI BRIGATA PIAVE</t>
  </si>
  <si>
    <t>TV1A142005</t>
  </si>
  <si>
    <t>IT20M0839962000000000012950</t>
  </si>
  <si>
    <t>Riese Pio X</t>
  </si>
  <si>
    <t>SCUOLA MATERNA MEDAGLIA D'ORO MASACCIO</t>
  </si>
  <si>
    <t>PARROCCHIA S. LORENZO DIACONO E MARTIRE</t>
  </si>
  <si>
    <t>TV1A143001</t>
  </si>
  <si>
    <t>IT04T0306962004100000000446</t>
  </si>
  <si>
    <t>PARROCCHIA S.MATTEO APOSTOLO RIESE PIO X</t>
  </si>
  <si>
    <t>TV1A14400R</t>
  </si>
  <si>
    <t>IT76Q0839962000000000005925</t>
  </si>
  <si>
    <t>TV1A14500L</t>
  </si>
  <si>
    <t>00511170268</t>
  </si>
  <si>
    <t>IT24F0835662011000000104929</t>
  </si>
  <si>
    <t>Roncade</t>
  </si>
  <si>
    <t>SCUOLA MATERNA VITTORIA</t>
  </si>
  <si>
    <t>SCUOLA MATERNA ASILO VITTORIA</t>
  </si>
  <si>
    <t>TV1A14600C</t>
  </si>
  <si>
    <t>IT39B0200862010000034878518</t>
  </si>
  <si>
    <t>SCUOLA MATERNA NOBILE MOROSINI</t>
  </si>
  <si>
    <t>ISTITUTO NOB MOROSINI</t>
  </si>
  <si>
    <t>TV1A147008</t>
  </si>
  <si>
    <t>IT91M0835661600000000105474</t>
  </si>
  <si>
    <t>Salgareda</t>
  </si>
  <si>
    <t>SCUOLA MATERNA A.M. CROCE</t>
  </si>
  <si>
    <t>PARROCCHIA DI S.MICHELE ARCANGELO</t>
  </si>
  <si>
    <t>TV1A148004</t>
  </si>
  <si>
    <t>00868830266</t>
  </si>
  <si>
    <t>IT48C0835662020000000324215</t>
  </si>
  <si>
    <t>San Biagio di C.</t>
  </si>
  <si>
    <t>SCUOLA MATERNA CATTANEI</t>
  </si>
  <si>
    <t>PARROCCHIA DI S. MARIA ASSUNTA IN CAVRIE</t>
  </si>
  <si>
    <t>TV1A14900X</t>
  </si>
  <si>
    <t>00511250268</t>
  </si>
  <si>
    <t>IT64W0200861930000040360685</t>
  </si>
  <si>
    <t>SCUOLA MATERNA EROI DEL PIAVE</t>
  </si>
  <si>
    <t>SCUOLA PARROCCHIALE DI CATECHISMO</t>
  </si>
  <si>
    <t>TV1A150004</t>
  </si>
  <si>
    <t>IT32J0306961931000002145025</t>
  </si>
  <si>
    <t>TV1A15100X</t>
  </si>
  <si>
    <t>IT63C0835665021000000064711</t>
  </si>
  <si>
    <t>SCUOLA MATERNA SAN LORENZO</t>
  </si>
  <si>
    <t>PARROCCHIA DI S. MAURO ABATE</t>
  </si>
  <si>
    <t>TV1A15200Q</t>
  </si>
  <si>
    <t>IT76Y0200862020000033506555</t>
  </si>
  <si>
    <t>TV1AB9500A</t>
  </si>
  <si>
    <t>03634830263</t>
  </si>
  <si>
    <t>IT27N0890462180021000002034</t>
  </si>
  <si>
    <t>SCUOLA DELL'INFANZIA LE NUVOLETTE</t>
  </si>
  <si>
    <t>PENELOPE COO. SOCIALE  a r.l.</t>
  </si>
  <si>
    <t>TV1A155007</t>
  </si>
  <si>
    <t>01967780261</t>
  </si>
  <si>
    <t>IT24U0708462030000000521801</t>
  </si>
  <si>
    <t>San Fior</t>
  </si>
  <si>
    <t>SCUOLA MATERNA DIVINA PROVVIDENZA</t>
  </si>
  <si>
    <t>PARROCCHIA DEI SS PIETRO E PAOLO</t>
  </si>
  <si>
    <t>TV1A156003</t>
  </si>
  <si>
    <t>01967770262</t>
  </si>
  <si>
    <t>IT98G0890462030023000000409</t>
  </si>
  <si>
    <t>SCUOLA MATERNA NOBILE DE SCALA</t>
  </si>
  <si>
    <t>PARROCCHIA S. GIUSTINA V. E M. DI SAN FIOR DI SOTTO</t>
  </si>
  <si>
    <t>TV1A15700V</t>
  </si>
  <si>
    <t>01969410263</t>
  </si>
  <si>
    <t>IT02C0708462050000000830495</t>
  </si>
  <si>
    <t>S.Ta Lucia di Piave</t>
  </si>
  <si>
    <t>SCUOLA MATERNA D. B. CAMEROTTO</t>
  </si>
  <si>
    <t>PARROCCHIA DI S.LUCIA VERGINE E MARTIRE</t>
  </si>
  <si>
    <t>TV1A15900E</t>
  </si>
  <si>
    <t>IT15N0890488310005000002011</t>
  </si>
  <si>
    <t>San Pietro di F.</t>
  </si>
  <si>
    <t>CENTRO INFANZIA GIROTONDO DELLE ETA'</t>
  </si>
  <si>
    <t>PARROCCHIA PURIFICAZIONE BEATA VERGINE</t>
  </si>
  <si>
    <t>TV1A16000P</t>
  </si>
  <si>
    <t>01969380268</t>
  </si>
  <si>
    <t>IT19I0890488310005000031358</t>
  </si>
  <si>
    <t>PARROCCHIA DI S. MARIA IN BETLEMME</t>
  </si>
  <si>
    <t>TV1A16100E</t>
  </si>
  <si>
    <t>00511830267</t>
  </si>
  <si>
    <t>IT12T0890462230013000001575</t>
  </si>
  <si>
    <t>San Polo di Piave</t>
  </si>
  <si>
    <t>SCUOLA MATERNA AIDA GIOL</t>
  </si>
  <si>
    <t>TV1A16200A</t>
  </si>
  <si>
    <t>01969190261</t>
  </si>
  <si>
    <t>IT93L0708462060000000410159</t>
  </si>
  <si>
    <t>San Vendemiano</t>
  </si>
  <si>
    <t>PARROCCHIA DI SAN VENDEMIALE VESCOVO</t>
  </si>
  <si>
    <t>TV1A163006</t>
  </si>
  <si>
    <t>01969560265</t>
  </si>
  <si>
    <t>IT47X0708462060000000413112</t>
  </si>
  <si>
    <t>SCUOLA MATERNA DON ALBINO TOCCANE</t>
  </si>
  <si>
    <t>PARROCCHIA DI S. PIETRO IN VINCOLI</t>
  </si>
  <si>
    <t>TV1A242002</t>
  </si>
  <si>
    <t>03234260267</t>
  </si>
  <si>
    <t>IT02S0708462060000000412010</t>
  </si>
  <si>
    <t>SCUOLA DELL'INFANZIA LA CRUNA</t>
  </si>
  <si>
    <t>LA CRUNA-ASSOCIAZIONE PER LA PEDAGOGIA STEINER-WALDORF</t>
  </si>
  <si>
    <t>TV1A164002</t>
  </si>
  <si>
    <t>IT80Q0306962077100000000159</t>
  </si>
  <si>
    <t>S.Zenone degli Ezzelini</t>
  </si>
  <si>
    <t>PARROCCHIA DI S. ZENONE VM-SCUOLA PER L'INFANZIA S. GIUSEPPE</t>
  </si>
  <si>
    <t>TV1A16500T</t>
  </si>
  <si>
    <t>01969510260</t>
  </si>
  <si>
    <t>IT74Q0306909606100000147892</t>
  </si>
  <si>
    <t>SCUOLA MATERNA SACRI CUORI</t>
  </si>
  <si>
    <t>PARROCCHIA DI SAN LORENZO</t>
  </si>
  <si>
    <t>TV1A16600N</t>
  </si>
  <si>
    <t>01968990265</t>
  </si>
  <si>
    <t>IT93K0306962077100000001627</t>
  </si>
  <si>
    <t>SC. INF. PARITARIA CAV. ANGELO CARRON</t>
  </si>
  <si>
    <t>PARROCCHIA DI SAN FRANCESCO D'ASSISI</t>
  </si>
  <si>
    <t>TV1A16700D</t>
  </si>
  <si>
    <t>01969580263</t>
  </si>
  <si>
    <t>IT72Z0890462080002000004824</t>
  </si>
  <si>
    <t>Sarmede</t>
  </si>
  <si>
    <t>PARROCCHIA DI S.PANCRAZIO MARTIRE</t>
  </si>
  <si>
    <t>TV1A168009</t>
  </si>
  <si>
    <t>01967650266</t>
  </si>
  <si>
    <t>IT86D0890461520003000061897</t>
  </si>
  <si>
    <t>PARROCCHIA DI S. ANTONIO DA PADOVA</t>
  </si>
  <si>
    <t>TV1A169005</t>
  </si>
  <si>
    <t>03633600261</t>
  </si>
  <si>
    <t>IT63B0200860990000103940803</t>
  </si>
  <si>
    <t>Segusino</t>
  </si>
  <si>
    <t>SCUOLA DELL'INFANZIA S. GIUSEPPE</t>
  </si>
  <si>
    <t>ASSOCIAZIONE SCUOLA MATERNA S. GIUSEPPE DI SEGUSINO</t>
  </si>
  <si>
    <t>TV1A170009</t>
  </si>
  <si>
    <t>91003800264</t>
  </si>
  <si>
    <t>IT02K0306962092100000001933</t>
  </si>
  <si>
    <t xml:space="preserve">Sernaglia </t>
  </si>
  <si>
    <t>SCUOLA MATERNA AMADIO GASPAROTTO</t>
  </si>
  <si>
    <t>PARROCCHIA DI SERNAGLIA DELLA BATTAGLIA</t>
  </si>
  <si>
    <t>TV1A171005</t>
  </si>
  <si>
    <t>01968810265</t>
  </si>
  <si>
    <t>IT80U0708462090021000051479</t>
  </si>
  <si>
    <t>SCUOLA MATERNA MANFREDO COLLALTO</t>
  </si>
  <si>
    <t>TV1A172001</t>
  </si>
  <si>
    <t>01967980267</t>
  </si>
  <si>
    <t>IT64P0835662100000000593142</t>
  </si>
  <si>
    <t>Silea</t>
  </si>
  <si>
    <t>PARROCCHIA DI SILEA</t>
  </si>
  <si>
    <t>TV1A17300R</t>
  </si>
  <si>
    <t>01998550261</t>
  </si>
  <si>
    <t>IT19N0835662100000000601374</t>
  </si>
  <si>
    <t>PARROCCHIA DI S. ELENA DI SILEA</t>
  </si>
  <si>
    <t>TV1A17400L</t>
  </si>
  <si>
    <t>94004490267</t>
  </si>
  <si>
    <t>IT02L0200862110000007156572</t>
  </si>
  <si>
    <t>Spresiano</t>
  </si>
  <si>
    <t>SCUOLA MATERNA ELETTRA ADAMI MARTINI</t>
  </si>
  <si>
    <t xml:space="preserve">PARROCCHIA SS TRINITA' </t>
  </si>
  <si>
    <t>TV1A17500C</t>
  </si>
  <si>
    <t>SCUOLA MATERNA BRUNO PIZZOLATO</t>
  </si>
  <si>
    <t>TV1A176008</t>
  </si>
  <si>
    <t>80007550264</t>
  </si>
  <si>
    <t>IT69V0103062110000000277829</t>
  </si>
  <si>
    <t>SCUOLA MATERNA CONTESSA GRITTI</t>
  </si>
  <si>
    <t>PARROCCHIA DI VISNADELLO S.S. FILIPPO E GIACOMO</t>
  </si>
  <si>
    <t>TV1A177004</t>
  </si>
  <si>
    <t>01968160265</t>
  </si>
  <si>
    <t>IT96N0890462120012000007008</t>
  </si>
  <si>
    <t>Susegana</t>
  </si>
  <si>
    <t>SCUOLA MATERNA BEATA GIULIANA DI COLLALTO</t>
  </si>
  <si>
    <t>PARROCCHIA VISITAZIONE DELLA BEATA VERGINE MARIA</t>
  </si>
  <si>
    <t>TV1A17800X</t>
  </si>
  <si>
    <t>82002110268</t>
  </si>
  <si>
    <t>IT66I0890462120012000007867</t>
  </si>
  <si>
    <t>SCUOLA MATERNA SANTA CECILIA</t>
  </si>
  <si>
    <t>PARROCCHIA ' SAN DANIELE PROFETA '</t>
  </si>
  <si>
    <t>TV1A17900Q</t>
  </si>
  <si>
    <t>01969570264</t>
  </si>
  <si>
    <t>IT46X0708462120000000201192</t>
  </si>
  <si>
    <t>SCUOLA MATERNA SANTA MARIA DELLE VITTORIE</t>
  </si>
  <si>
    <t>PARROCCHIA DI SAN CARLO BORROMEO VESCOVO</t>
  </si>
  <si>
    <t>TV1A18000X</t>
  </si>
  <si>
    <t>01969360260</t>
  </si>
  <si>
    <t>IT03K0890462130000000069193</t>
  </si>
  <si>
    <t>Tarzo</t>
  </si>
  <si>
    <t>SCUOLA MATERNA TANDURA MONDINI</t>
  </si>
  <si>
    <t>PARROCCHIA DELLA PURIFICAZIONE DELLA BEATA VERGINE</t>
  </si>
  <si>
    <t>TV1A18100Q</t>
  </si>
  <si>
    <t>01998750267</t>
  </si>
  <si>
    <t>IT87N0890462131008000001033</t>
  </si>
  <si>
    <t>SCUOLA MATERNA SANT'ANTONIO</t>
  </si>
  <si>
    <t>PARROCCHIA DEI SANTI GERVASIO E PROTASIO</t>
  </si>
  <si>
    <t>TV1A18200G</t>
  </si>
  <si>
    <t>92046820269</t>
  </si>
  <si>
    <t>IT20W0874962140000000269529</t>
  </si>
  <si>
    <t>Trevignano</t>
  </si>
  <si>
    <t>SCUOLA MATERNA DIECI MARTIRI</t>
  </si>
  <si>
    <t>PARROCCHIA DI TREVIGNANO</t>
  </si>
  <si>
    <t>TV1A18300B</t>
  </si>
  <si>
    <t>92046810260</t>
  </si>
  <si>
    <t>IT18O0306962146100000000494</t>
  </si>
  <si>
    <t>PARROCCHIA DI FALZE'</t>
  </si>
  <si>
    <t>TV1A184007</t>
  </si>
  <si>
    <t>83007130269</t>
  </si>
  <si>
    <t>IT88W0839962140000000000790</t>
  </si>
  <si>
    <t>SCUOLA MATERNA VIRTUS ET LABOR</t>
  </si>
  <si>
    <t>PARROCCHIA DI MUSANO</t>
  </si>
  <si>
    <t>TV1A185003</t>
  </si>
  <si>
    <t>83001430269</t>
  </si>
  <si>
    <t>IT81S0839962140000000334696</t>
  </si>
  <si>
    <t>Parrocchia di "Santa Maria Assunta"</t>
  </si>
  <si>
    <t>TV1A18600V</t>
  </si>
  <si>
    <t>IT76T0200812020000002774771</t>
  </si>
  <si>
    <t>Treviso</t>
  </si>
  <si>
    <t>PARROCCHIA DI SANTA MARIA MADDALENA</t>
  </si>
  <si>
    <t>TV1A18700P</t>
  </si>
  <si>
    <t>80009990260</t>
  </si>
  <si>
    <t>IT45V0533612031000040078625</t>
  </si>
  <si>
    <t>SCUOLA MATERNA CARMEN FROVA</t>
  </si>
  <si>
    <t>PARROCCHIA DI S. ANNA MADRE DELLA B.V. MARIA</t>
  </si>
  <si>
    <t>TV1A18900A</t>
  </si>
  <si>
    <t>80008750269</t>
  </si>
  <si>
    <t>IT17P0200812012000005595347</t>
  </si>
  <si>
    <t>SCUOLA MATERNA G. BRICITO</t>
  </si>
  <si>
    <t>PARROCCHIA DI SANTA AGNESE</t>
  </si>
  <si>
    <t>TV1A19100A</t>
  </si>
  <si>
    <t>04448060261</t>
  </si>
  <si>
    <t>IT89F0306964707100000300034</t>
  </si>
  <si>
    <t>SCUOLA MATERNA GRAZIANO APPIANI</t>
  </si>
  <si>
    <t>IPAB APPIANI.TURAZZA</t>
  </si>
  <si>
    <t>TV1A192006</t>
  </si>
  <si>
    <t>80009510266</t>
  </si>
  <si>
    <t>IT63D0874961970000000204204</t>
  </si>
  <si>
    <t>SCUOLA MATERNA VISITAZIONE DELLA BEATA VERGINE MARIA</t>
  </si>
  <si>
    <t>TV1A19000E</t>
  </si>
  <si>
    <t>94004060268</t>
  </si>
  <si>
    <t>IT73U0306909606100000018800</t>
  </si>
  <si>
    <t>SCUOLA MATERNA ISTITUTO ZANOTTI</t>
  </si>
  <si>
    <t>FOND.OPERA MISS.DELLA CARITA'-COLL.VESC. PIO X</t>
  </si>
  <si>
    <t>TV1A193002</t>
  </si>
  <si>
    <t>TV1A19400T</t>
  </si>
  <si>
    <t>80010130260</t>
  </si>
  <si>
    <t>IT51L0874912001000000205987</t>
  </si>
  <si>
    <t>SCUOLA DELL'INFANZIA PROVERA</t>
  </si>
  <si>
    <t>PARROCCHIA DI S. MICHELE ARCANGELO</t>
  </si>
  <si>
    <t>TV1A19500N</t>
  </si>
  <si>
    <t>80010150268</t>
  </si>
  <si>
    <t>IT93J0533612000000030462546</t>
  </si>
  <si>
    <t>SCUOLA MATERNA BENEDETTO XV</t>
  </si>
  <si>
    <t>Parrocchia "S. Antonino Martire"</t>
  </si>
  <si>
    <t>TV1A19600D</t>
  </si>
  <si>
    <t>94000740269</t>
  </si>
  <si>
    <t>IT23E0200812013000041080683</t>
  </si>
  <si>
    <t>SCUOLA MATERNA FRA' CLAUDIO</t>
  </si>
  <si>
    <t>PARROCCHIA DI S. MARIA AUSILIATRICE</t>
  </si>
  <si>
    <t>TV1A197009</t>
  </si>
  <si>
    <t>94008370267</t>
  </si>
  <si>
    <t>IT52I0501812000000012198362</t>
  </si>
  <si>
    <t>SCUOLA MATERNA RUBINATO</t>
  </si>
  <si>
    <t>TV1A198005</t>
  </si>
  <si>
    <t>94010070269</t>
  </si>
  <si>
    <t>IT69C0835662100000000102654</t>
  </si>
  <si>
    <t>SCUOLA MATERNA SANTA MARIA BERTILLA</t>
  </si>
  <si>
    <t>PARROCCHIA DI S. AMBROGIO VESCOVO</t>
  </si>
  <si>
    <t>TV1A199001</t>
  </si>
  <si>
    <t>80010090266</t>
  </si>
  <si>
    <t>IT20S0200812017000040799857</t>
  </si>
  <si>
    <t>SCUOLA INFANZIA CRISTO RE</t>
  </si>
  <si>
    <t>PARROCCHIA DI CRISTO RE</t>
  </si>
  <si>
    <t>TV1A20100Q</t>
  </si>
  <si>
    <t>80010010264</t>
  </si>
  <si>
    <t>IT71Q0306912060100000000802</t>
  </si>
  <si>
    <t>SCUOLA MATERNA SAN LIBERALE</t>
  </si>
  <si>
    <t>PARROCCHIA SAN LIBERALE</t>
  </si>
  <si>
    <t>TV1A20200G</t>
  </si>
  <si>
    <t>80010110262</t>
  </si>
  <si>
    <t>IT85G0306912060100000001576</t>
  </si>
  <si>
    <t>SCUOLA DELL' INFANZIA  MARIA IMMACOLATA</t>
  </si>
  <si>
    <t>PARROCCHIA DI S. BONA VERGINE</t>
  </si>
  <si>
    <t>TV1A20300B</t>
  </si>
  <si>
    <t>94009590269</t>
  </si>
  <si>
    <t>IT60X0306912060100000000049</t>
  </si>
  <si>
    <t>PARROCCHIA DI S. PELAGIO MARTIRE</t>
  </si>
  <si>
    <t>TV1A01200C</t>
  </si>
  <si>
    <t>00792090268</t>
  </si>
  <si>
    <t>IT49M0874936321000000001320</t>
  </si>
  <si>
    <t>PARROCCHIA DI S. GIUSEPPE</t>
  </si>
  <si>
    <t>TV1AV2500P</t>
  </si>
  <si>
    <t>PRIMO VOLO</t>
  </si>
  <si>
    <t>COOPERATIVA PROVINCIALE SERVIZI SCRL</t>
  </si>
  <si>
    <t>TV1A204007</t>
  </si>
  <si>
    <t xml:space="preserve">Treviso </t>
  </si>
  <si>
    <t>SCUOLA MATERNA CASA MIA</t>
  </si>
  <si>
    <t>TV1A23800A</t>
  </si>
  <si>
    <t>94019260267</t>
  </si>
  <si>
    <t>IT07F0835662100000000000002</t>
  </si>
  <si>
    <t>SCUOLA MATERNA ASS.PER LA PEDAGOGIA STEINERIANA "MICHAEL"</t>
  </si>
  <si>
    <t>ASSOCIAZIONE PER LA PEDAGOGIA STEINERIANA 'MICHAEL'</t>
  </si>
  <si>
    <t>TV1A24400N</t>
  </si>
  <si>
    <t>01633420268</t>
  </si>
  <si>
    <t>IT92R0200812015000005387090</t>
  </si>
  <si>
    <t>SCUOLA DELL'INFANZIA IL GIARDINO</t>
  </si>
  <si>
    <t>INSIEME SI PUO' - COOP. SOCIALE A R.L.</t>
  </si>
  <si>
    <t>TV1A24000A</t>
  </si>
  <si>
    <t>SCUOLA DELL'INFANZIA BIMBINSIEME</t>
  </si>
  <si>
    <t>TV1A205003</t>
  </si>
  <si>
    <t>01538340017</t>
  </si>
  <si>
    <t>IT17D0890462150018000001835</t>
  </si>
  <si>
    <t>Valdobbiadene</t>
  </si>
  <si>
    <t>SCUOLA MATERNA MONSIGNOR GUADAGNINI</t>
  </si>
  <si>
    <t>PICCOLA CASA DELLA DIVINA PROVVIDENZA/COTTOLENGO</t>
  </si>
  <si>
    <t>TV1A20600V</t>
  </si>
  <si>
    <t>00513220269</t>
  </si>
  <si>
    <t>IT97D0533662150000046260091</t>
  </si>
  <si>
    <t>GERONAZZO-DALLA LONGA</t>
  </si>
  <si>
    <t>SCUOLA MATERNA SORELLE GERONAZZO</t>
  </si>
  <si>
    <t>TV1A20700P</t>
  </si>
  <si>
    <t>02270260264</t>
  </si>
  <si>
    <t>IT49F0890462150018000004507</t>
  </si>
  <si>
    <t>SCUOLA MATERNA GESU' BAMBINO DI FUNER</t>
  </si>
  <si>
    <t>TV1A20800E</t>
  </si>
  <si>
    <t>96000140267</t>
  </si>
  <si>
    <t>IT08P0890462150018000001794</t>
  </si>
  <si>
    <t>PARROCCHIA DI GUIA SAN GIACOMO APOSTOLO</t>
  </si>
  <si>
    <t>TV1A20900A</t>
  </si>
  <si>
    <t>96000280261</t>
  </si>
  <si>
    <t>IT65H0890462150018000001259</t>
  </si>
  <si>
    <t>SCUOLA DELL'INFANZIA BRUNORO</t>
  </si>
  <si>
    <t>PARROCCHIA SS.PIETRO E PAOLO</t>
  </si>
  <si>
    <t>TV1A21000E</t>
  </si>
  <si>
    <t>96000110260</t>
  </si>
  <si>
    <t>IT17L0200862150000054063502</t>
  </si>
  <si>
    <t>SCUOLA DELL'INFANZIA SACRO CUORE</t>
  </si>
  <si>
    <t>PARROCCHIA DI S. STEFANO</t>
  </si>
  <si>
    <t>TV1A21100A</t>
  </si>
  <si>
    <t>91003570263</t>
  </si>
  <si>
    <t>IT15A0708462160000000012533</t>
  </si>
  <si>
    <t>Vazzola</t>
  </si>
  <si>
    <t>TV1A212006</t>
  </si>
  <si>
    <t>01969650264</t>
  </si>
  <si>
    <t>IT19G0708462160000000010177</t>
  </si>
  <si>
    <t>PARROCCHIA S. FRANCESCO D'ASSISI TEZZE</t>
  </si>
  <si>
    <t>TV1A213002</t>
  </si>
  <si>
    <t>01968320265</t>
  </si>
  <si>
    <t>IT59P0200861760000005549166</t>
  </si>
  <si>
    <t>TV1A21400T</t>
  </si>
  <si>
    <t>81000850263</t>
  </si>
  <si>
    <t>IT35F0839962170000000067017</t>
  </si>
  <si>
    <t>Vedelago</t>
  </si>
  <si>
    <t>SCUOLA MATERNA MARGHERITA SANSON</t>
  </si>
  <si>
    <t>Parrocchia "S. Martino Vescovo"</t>
  </si>
  <si>
    <t>TV1A21500N</t>
  </si>
  <si>
    <t>01969780269</t>
  </si>
  <si>
    <t>IT07H0839962170000000011114</t>
  </si>
  <si>
    <t>SCUOLA MATERNA SAN SEBASTIANO</t>
  </si>
  <si>
    <t>PARROCCHIA DI ALBAREDO</t>
  </si>
  <si>
    <t>TV1A21600D</t>
  </si>
  <si>
    <t>04618840260</t>
  </si>
  <si>
    <t>IT82R0839962172000000339699</t>
  </si>
  <si>
    <t>SCUOLA MATERNA MARIA IMMACOLATA (CASACORBA)</t>
  </si>
  <si>
    <t>IL FILO-SOC.COOP.SOCIALE</t>
  </si>
  <si>
    <t>TV1A217009</t>
  </si>
  <si>
    <t>SCUOLA MATERNA MARIA IMMACOLATA (CAVASAGRA)</t>
  </si>
  <si>
    <t>TV1A218005</t>
  </si>
  <si>
    <t>90001740266</t>
  </si>
  <si>
    <t>IT29P0839962171000000314175</t>
  </si>
  <si>
    <t>PARROCCHIA SS. MARTIRI VITTORE E CORONA</t>
  </si>
  <si>
    <t>TV1A219001</t>
  </si>
  <si>
    <t>83003690266</t>
  </si>
  <si>
    <t>IT55U0708462270000000612063</t>
  </si>
  <si>
    <t>Vidor</t>
  </si>
  <si>
    <t>SCUOLA MATERNA CAVALIER CARLO TITTONI</t>
  </si>
  <si>
    <t>FONDAZIONE SCUOLA DELL'INFANZIA CAV. CARLO TITTONI</t>
  </si>
  <si>
    <t>TV1A220005</t>
  </si>
  <si>
    <t>80007470265</t>
  </si>
  <si>
    <t>IT58I0760112000000016212318</t>
  </si>
  <si>
    <t>Villorba</t>
  </si>
  <si>
    <t>PARROCCHIA DEI SANTI FABIANO E SEBASTIANO MARTIRI</t>
  </si>
  <si>
    <t>TV1A221001</t>
  </si>
  <si>
    <t>01969000262</t>
  </si>
  <si>
    <t>IT55P0874962180000000352337</t>
  </si>
  <si>
    <t>PARROCCHIA DI FONTANE</t>
  </si>
  <si>
    <t>TV1A22200R</t>
  </si>
  <si>
    <t>80007510268</t>
  </si>
  <si>
    <t>IT08M0874962180000000354713</t>
  </si>
  <si>
    <t>Parrocchia "S. Giovanni Battista"</t>
  </si>
  <si>
    <t>TV1A22400C</t>
  </si>
  <si>
    <t>02641740580</t>
  </si>
  <si>
    <t>IT09B0533662191000040062345</t>
  </si>
  <si>
    <t>Vittorio Veneto</t>
  </si>
  <si>
    <t>ISTITUTO DELLE SUORE MISSIONARIE SACRO COSTATO E DI MARIA SS</t>
  </si>
  <si>
    <t>TV1A225008</t>
  </si>
  <si>
    <t xml:space="preserve">IT79K0503462191000000310290 </t>
  </si>
  <si>
    <t>SCUOLA MATERNA E. DE MORI</t>
  </si>
  <si>
    <t>TV1A226004</t>
  </si>
  <si>
    <t>01967880269</t>
  </si>
  <si>
    <t>IT62Y0890462190007000005761</t>
  </si>
  <si>
    <t>SCUOLA MATERNA SAVASSA FORCAL</t>
  </si>
  <si>
    <t>PARROCCHIA DI SANTA GIUSTINA VERGINE E MARTIRE</t>
  </si>
  <si>
    <t>TV1A22900G</t>
  </si>
  <si>
    <t>83001750260</t>
  </si>
  <si>
    <t>IT14G0708462200000000901637</t>
  </si>
  <si>
    <t>Volpago del Montello</t>
  </si>
  <si>
    <t>SCUOLA DELL'INFANZIA PARITARIA A.ZILLE E G. SERNAGIOTTO</t>
  </si>
  <si>
    <t>Parrocchia "S. Silvestro Papa"</t>
  </si>
  <si>
    <t>TV1A23000Q</t>
  </si>
  <si>
    <t>00513470260</t>
  </si>
  <si>
    <t>IT05M0200861720000091064503</t>
  </si>
  <si>
    <t>SCUOLA MATERNA C.SSA MATILDE SPINEDA</t>
  </si>
  <si>
    <t>TV1A23100G</t>
  </si>
  <si>
    <t>01986030268</t>
  </si>
  <si>
    <t>IT42Q0306909606100000018488</t>
  </si>
  <si>
    <t>Zenson di Piave</t>
  </si>
  <si>
    <t>SCUOLA MATERNA SAN BENEDETTO</t>
  </si>
  <si>
    <t>CHIESA PARROCCHIALE DI ZENSON DI PIAVE</t>
  </si>
  <si>
    <t>TV1A10400A</t>
  </si>
  <si>
    <t>02759480276</t>
  </si>
  <si>
    <t>IT45P0200836283000004011529</t>
  </si>
  <si>
    <t>SCUOLA MATERNA TULLIA CORTESI</t>
  </si>
  <si>
    <t>SOCIETA' COOPERATIVA SOCIALE ONLUS IL PORTICO</t>
  </si>
  <si>
    <t>TV1A23200B</t>
  </si>
  <si>
    <t>Zero Branco</t>
  </si>
  <si>
    <t>TV1A233007</t>
  </si>
  <si>
    <t>TV1A234003</t>
  </si>
  <si>
    <t xml:space="preserve">84001090269     </t>
  </si>
  <si>
    <t>IT26O0890461680020000002714</t>
  </si>
  <si>
    <t xml:space="preserve">MIANE </t>
  </si>
  <si>
    <t>SCUOLA MTERNA DOT. BRUNELLI</t>
  </si>
  <si>
    <t>ENTE MORALE ASILO DOTT BRUNELLI</t>
  </si>
  <si>
    <t>TOTALE</t>
  </si>
  <si>
    <t>arrotondamento - 0,01</t>
  </si>
  <si>
    <t>IRES</t>
  </si>
  <si>
    <t>BOLLO</t>
  </si>
  <si>
    <t>FINO A QUI</t>
  </si>
  <si>
    <t>Treviso, 16/06/2022</t>
  </si>
  <si>
    <t>UAT TV - DECRETO 2081 DEL 16-06-22 CONTRIBUTO INFANZIA SALDO 21-22 ACCONTO 22-23</t>
  </si>
  <si>
    <t>La Dirigente</t>
  </si>
  <si>
    <t>Barbara Sardella</t>
  </si>
  <si>
    <t xml:space="preserve">Firmato digitalmente ai sensi del c.d. Codice </t>
  </si>
  <si>
    <t xml:space="preserve">dell’Amministrazione digitale e norme ad esso connesse </t>
  </si>
  <si>
    <t>TV1A11700C</t>
  </si>
  <si>
    <t>EQUITALIA</t>
  </si>
  <si>
    <t>OK</t>
  </si>
  <si>
    <t>NO</t>
  </si>
  <si>
    <t>1.04.01.01.002</t>
  </si>
  <si>
    <t>OIK</t>
  </si>
  <si>
    <t>Norma a base dell'attribuzione dei contributi alle scuole paritarie: art. 1 , comma 39 della legge n. 107/2015</t>
  </si>
  <si>
    <t>Beneficiario</t>
  </si>
  <si>
    <t>Causale di pagamento</t>
  </si>
  <si>
    <t>Contributo Scuole Paritarie Infanzia - quota a saldo a.s. 2022/2023</t>
  </si>
  <si>
    <t>Contributo Scuole Paritarie Infanzia - quota acconto a.s. 2023/2024</t>
  </si>
  <si>
    <t>PARROCCHIA PURIFICAZIONE DELLA BVM - SCUOLA MATERNA SACRO CUORE</t>
  </si>
  <si>
    <t>Modalità seguita per l'individuazione del beneficiario:  scuole paritarie infanzia saldo 2022/2023 - acconto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</si>
</sst>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00000"/>
    <numFmt numFmtId="165" formatCode="_-* #,##0.00\ [$€-410]_-;\-* #,##0.00\ [$€-410]_-;_-* &quot;-&quot;??\ [$€-410]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Verdana"/>
      <family val="2"/>
    </font>
    <font>
      <sz val="10"/>
      <color theme="1"/>
      <name val="Franklin Gothic Medium"/>
      <family val="2"/>
    </font>
    <font>
      <sz val="10"/>
      <name val="Calibri"/>
      <family val="2"/>
    </font>
    <font>
      <sz val="10"/>
      <color theme="0" tint="-0.499984740745262"/>
      <name val="Calibri"/>
      <family val="2"/>
    </font>
    <font>
      <sz val="10"/>
      <color indexed="63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name val="Calibri"/>
      <family val="2"/>
    </font>
    <font>
      <sz val="9"/>
      <name val="Tahoma"/>
      <family val="2"/>
    </font>
    <font>
      <sz val="9"/>
      <color indexed="8"/>
      <name val="Tahoma"/>
      <family val="2"/>
    </font>
    <font>
      <i/>
      <sz val="10"/>
      <name val="Calibri"/>
      <family val="2"/>
      <scheme val="minor"/>
    </font>
    <font>
      <i/>
      <sz val="10"/>
      <color rgb="FFFF0000"/>
      <name val="Calibri"/>
      <family val="2"/>
    </font>
    <font>
      <sz val="10"/>
      <color rgb="FF008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name val="Verdana"/>
      <family val="2"/>
    </font>
    <font>
      <b/>
      <sz val="10"/>
      <name val="Calibri"/>
      <family val="2"/>
      <scheme val="minor"/>
    </font>
    <font>
      <sz val="10"/>
      <name val="Courier New"/>
      <family val="3"/>
    </font>
    <font>
      <sz val="11"/>
      <name val="Courier New"/>
      <family val="3"/>
    </font>
    <font>
      <sz val="11"/>
      <color theme="5" tint="-0.249977111117893"/>
      <name val="Courier New"/>
      <family val="3"/>
    </font>
    <font>
      <b/>
      <sz val="10"/>
      <color rgb="FFFF0000"/>
      <name val="Calibri"/>
      <family val="2"/>
      <scheme val="minor"/>
    </font>
    <font>
      <sz val="10"/>
      <color theme="0"/>
      <name val="Calibri"/>
      <family val="2"/>
    </font>
    <font>
      <sz val="10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5050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5" fillId="0" borderId="0"/>
    <xf numFmtId="0" fontId="1" fillId="0" borderId="0"/>
    <xf numFmtId="0" fontId="6" fillId="0" borderId="0">
      <alignment vertical="top"/>
    </xf>
    <xf numFmtId="0" fontId="7" fillId="0" borderId="0"/>
    <xf numFmtId="0" fontId="15" fillId="0" borderId="0">
      <alignment vertical="top"/>
    </xf>
    <xf numFmtId="0" fontId="16" fillId="0" borderId="0"/>
    <xf numFmtId="0" fontId="16" fillId="0" borderId="0"/>
  </cellStyleXfs>
  <cellXfs count="385">
    <xf numFmtId="0" fontId="0" fillId="0" borderId="0" xfId="0"/>
    <xf numFmtId="0" fontId="8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4" fontId="11" fillId="0" borderId="0" xfId="0" applyNumberFormat="1" applyFont="1"/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 applyAlignment="1">
      <alignment vertical="center"/>
    </xf>
    <xf numFmtId="0" fontId="9" fillId="0" borderId="0" xfId="0" applyFont="1"/>
    <xf numFmtId="49" fontId="10" fillId="0" borderId="0" xfId="0" applyNumberFormat="1" applyFont="1" applyAlignment="1">
      <alignment horizontal="center" vertical="center"/>
    </xf>
    <xf numFmtId="0" fontId="8" fillId="0" borderId="0" xfId="0" applyFont="1"/>
    <xf numFmtId="43" fontId="8" fillId="0" borderId="0" xfId="1" applyFont="1" applyFill="1" applyBorder="1" applyAlignment="1">
      <alignment vertical="center"/>
    </xf>
    <xf numFmtId="4" fontId="8" fillId="0" borderId="0" xfId="0" applyNumberFormat="1" applyFont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2" fontId="3" fillId="0" borderId="0" xfId="1" applyNumberFormat="1" applyFont="1" applyFill="1" applyAlignment="1">
      <alignment horizontal="center" vertical="top"/>
    </xf>
    <xf numFmtId="1" fontId="8" fillId="0" borderId="0" xfId="0" applyNumberFormat="1" applyFont="1" applyAlignment="1">
      <alignment horizontal="left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4" fontId="11" fillId="3" borderId="13" xfId="0" applyNumberFormat="1" applyFont="1" applyFill="1" applyBorder="1" applyAlignment="1">
      <alignment vertical="center" wrapText="1"/>
    </xf>
    <xf numFmtId="4" fontId="11" fillId="3" borderId="14" xfId="0" applyNumberFormat="1" applyFont="1" applyFill="1" applyBorder="1" applyAlignment="1">
      <alignment vertical="center" wrapText="1"/>
    </xf>
    <xf numFmtId="4" fontId="11" fillId="3" borderId="2" xfId="0" applyNumberFormat="1" applyFont="1" applyFill="1" applyBorder="1" applyAlignment="1">
      <alignment horizontal="right" vertical="center"/>
    </xf>
    <xf numFmtId="4" fontId="11" fillId="3" borderId="2" xfId="0" applyNumberFormat="1" applyFont="1" applyFill="1" applyBorder="1" applyAlignment="1">
      <alignment horizontal="center" vertical="center"/>
    </xf>
    <xf numFmtId="2" fontId="11" fillId="3" borderId="17" xfId="0" applyNumberFormat="1" applyFont="1" applyFill="1" applyBorder="1" applyAlignment="1">
      <alignment vertical="center"/>
    </xf>
    <xf numFmtId="0" fontId="11" fillId="3" borderId="17" xfId="0" applyFont="1" applyFill="1" applyBorder="1" applyAlignment="1">
      <alignment vertical="center"/>
    </xf>
    <xf numFmtId="43" fontId="11" fillId="3" borderId="2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center" vertical="center" wrapText="1"/>
    </xf>
    <xf numFmtId="4" fontId="11" fillId="3" borderId="14" xfId="0" applyNumberFormat="1" applyFont="1" applyFill="1" applyBorder="1" applyAlignment="1">
      <alignment horizontal="center" vertical="center" wrapText="1"/>
    </xf>
    <xf numFmtId="2" fontId="11" fillId="3" borderId="2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0" applyFont="1"/>
    <xf numFmtId="0" fontId="14" fillId="6" borderId="0" xfId="0" applyFont="1" applyFill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vertical="center" wrapText="1"/>
    </xf>
    <xf numFmtId="0" fontId="11" fillId="2" borderId="27" xfId="0" applyFont="1" applyFill="1" applyBorder="1" applyAlignment="1">
      <alignment vertical="center" wrapText="1"/>
    </xf>
    <xf numFmtId="0" fontId="11" fillId="2" borderId="29" xfId="0" applyFont="1" applyFill="1" applyBorder="1" applyAlignment="1">
      <alignment horizontal="right" vertical="center" wrapText="1"/>
    </xf>
    <xf numFmtId="0" fontId="11" fillId="0" borderId="7" xfId="0" applyFont="1" applyBorder="1" applyAlignment="1">
      <alignment horizontal="center" vertical="center" wrapText="1"/>
    </xf>
    <xf numFmtId="4" fontId="11" fillId="0" borderId="0" xfId="0" applyNumberFormat="1" applyFont="1" applyAlignment="1">
      <alignment wrapText="1"/>
    </xf>
    <xf numFmtId="0" fontId="11" fillId="3" borderId="3" xfId="0" applyFont="1" applyFill="1" applyBorder="1" applyAlignment="1">
      <alignment horizontal="center" vertical="center"/>
    </xf>
    <xf numFmtId="4" fontId="11" fillId="3" borderId="3" xfId="0" applyNumberFormat="1" applyFont="1" applyFill="1" applyBorder="1" applyAlignment="1">
      <alignment horizontal="right" vertical="center"/>
    </xf>
    <xf numFmtId="4" fontId="11" fillId="3" borderId="3" xfId="0" applyNumberFormat="1" applyFont="1" applyFill="1" applyBorder="1" applyAlignment="1">
      <alignment vertical="center" wrapText="1"/>
    </xf>
    <xf numFmtId="4" fontId="11" fillId="3" borderId="19" xfId="0" applyNumberFormat="1" applyFont="1" applyFill="1" applyBorder="1" applyAlignment="1">
      <alignment vertical="center"/>
    </xf>
    <xf numFmtId="0" fontId="11" fillId="3" borderId="7" xfId="0" applyFont="1" applyFill="1" applyBorder="1" applyAlignment="1">
      <alignment horizontal="center" vertical="center"/>
    </xf>
    <xf numFmtId="4" fontId="11" fillId="3" borderId="7" xfId="0" applyNumberFormat="1" applyFont="1" applyFill="1" applyBorder="1" applyAlignment="1">
      <alignment horizontal="right" vertical="center"/>
    </xf>
    <xf numFmtId="4" fontId="11" fillId="3" borderId="7" xfId="0" applyNumberFormat="1" applyFont="1" applyFill="1" applyBorder="1" applyAlignment="1">
      <alignment vertical="center" wrapText="1"/>
    </xf>
    <xf numFmtId="4" fontId="11" fillId="3" borderId="0" xfId="0" applyNumberFormat="1" applyFont="1" applyFill="1" applyAlignment="1">
      <alignment vertical="center"/>
    </xf>
    <xf numFmtId="4" fontId="11" fillId="3" borderId="9" xfId="0" applyNumberFormat="1" applyFont="1" applyFill="1" applyBorder="1" applyAlignment="1">
      <alignment horizontal="right" vertical="center" wrapText="1"/>
    </xf>
    <xf numFmtId="4" fontId="11" fillId="3" borderId="4" xfId="0" applyNumberFormat="1" applyFont="1" applyFill="1" applyBorder="1" applyAlignment="1">
      <alignment vertical="center" wrapText="1"/>
    </xf>
    <xf numFmtId="4" fontId="11" fillId="3" borderId="4" xfId="0" applyNumberFormat="1" applyFont="1" applyFill="1" applyBorder="1" applyAlignment="1">
      <alignment horizontal="center" vertical="center"/>
    </xf>
    <xf numFmtId="4" fontId="11" fillId="3" borderId="4" xfId="0" applyNumberFormat="1" applyFont="1" applyFill="1" applyBorder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8" xfId="0" applyNumberFormat="1" applyFont="1" applyBorder="1" applyAlignment="1">
      <alignment vertical="center" wrapText="1"/>
    </xf>
    <xf numFmtId="4" fontId="11" fillId="0" borderId="8" xfId="0" applyNumberFormat="1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right" vertical="center"/>
    </xf>
    <xf numFmtId="0" fontId="11" fillId="0" borderId="7" xfId="0" applyFont="1" applyBorder="1" applyAlignment="1">
      <alignment horizontal="center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7" xfId="0" applyNumberFormat="1" applyFont="1" applyBorder="1" applyAlignment="1">
      <alignment vertical="center" wrapText="1"/>
    </xf>
    <xf numFmtId="4" fontId="11" fillId="0" borderId="7" xfId="0" applyNumberFormat="1" applyFont="1" applyBorder="1" applyAlignment="1">
      <alignment horizontal="center" vertical="center"/>
    </xf>
    <xf numFmtId="4" fontId="11" fillId="0" borderId="7" xfId="0" applyNumberFormat="1" applyFont="1" applyBorder="1" applyAlignment="1">
      <alignment horizontal="right" vertical="center"/>
    </xf>
    <xf numFmtId="4" fontId="11" fillId="0" borderId="21" xfId="0" applyNumberFormat="1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4" fontId="11" fillId="0" borderId="12" xfId="0" applyNumberFormat="1" applyFont="1" applyBorder="1" applyAlignment="1">
      <alignment vertical="center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right" vertical="center"/>
    </xf>
    <xf numFmtId="4" fontId="11" fillId="0" borderId="23" xfId="0" applyNumberFormat="1" applyFont="1" applyBorder="1" applyAlignment="1">
      <alignment vertical="center"/>
    </xf>
    <xf numFmtId="4" fontId="11" fillId="3" borderId="20" xfId="0" applyNumberFormat="1" applyFont="1" applyFill="1" applyBorder="1" applyAlignment="1">
      <alignment vertical="center"/>
    </xf>
    <xf numFmtId="4" fontId="11" fillId="3" borderId="26" xfId="0" applyNumberFormat="1" applyFont="1" applyFill="1" applyBorder="1" applyAlignment="1">
      <alignment vertical="center"/>
    </xf>
    <xf numFmtId="4" fontId="11" fillId="3" borderId="27" xfId="0" applyNumberFormat="1" applyFont="1" applyFill="1" applyBorder="1" applyAlignment="1">
      <alignment vertical="center"/>
    </xf>
    <xf numFmtId="0" fontId="11" fillId="4" borderId="7" xfId="0" applyFont="1" applyFill="1" applyBorder="1" applyAlignment="1">
      <alignment horizontal="center" vertical="center"/>
    </xf>
    <xf numFmtId="4" fontId="11" fillId="0" borderId="7" xfId="0" applyNumberFormat="1" applyFont="1" applyBorder="1" applyAlignment="1">
      <alignment horizontal="center" vertical="top"/>
    </xf>
    <xf numFmtId="4" fontId="11" fillId="3" borderId="14" xfId="0" applyNumberFormat="1" applyFont="1" applyFill="1" applyBorder="1" applyAlignment="1">
      <alignment horizontal="right" vertical="center"/>
    </xf>
    <xf numFmtId="4" fontId="11" fillId="3" borderId="28" xfId="0" applyNumberFormat="1" applyFont="1" applyFill="1" applyBorder="1" applyAlignment="1">
      <alignment horizontal="center" vertical="center"/>
    </xf>
    <xf numFmtId="4" fontId="11" fillId="3" borderId="28" xfId="0" applyNumberFormat="1" applyFont="1" applyFill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4" fontId="11" fillId="0" borderId="15" xfId="0" applyNumberFormat="1" applyFont="1" applyBorder="1" applyAlignment="1">
      <alignment vertical="center" wrapText="1"/>
    </xf>
    <xf numFmtId="4" fontId="11" fillId="6" borderId="15" xfId="0" applyNumberFormat="1" applyFont="1" applyFill="1" applyBorder="1" applyAlignment="1">
      <alignment vertical="center" wrapText="1"/>
    </xf>
    <xf numFmtId="4" fontId="11" fillId="0" borderId="15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vertical="center"/>
    </xf>
    <xf numFmtId="4" fontId="11" fillId="3" borderId="12" xfId="0" applyNumberFormat="1" applyFont="1" applyFill="1" applyBorder="1" applyAlignment="1">
      <alignment horizontal="right" vertical="center"/>
    </xf>
    <xf numFmtId="4" fontId="11" fillId="3" borderId="12" xfId="0" applyNumberFormat="1" applyFont="1" applyFill="1" applyBorder="1" applyAlignment="1">
      <alignment vertical="center" wrapText="1"/>
    </xf>
    <xf numFmtId="4" fontId="11" fillId="3" borderId="9" xfId="0" applyNumberFormat="1" applyFont="1" applyFill="1" applyBorder="1" applyAlignment="1">
      <alignment vertical="center" wrapText="1"/>
    </xf>
    <xf numFmtId="4" fontId="11" fillId="6" borderId="7" xfId="0" applyNumberFormat="1" applyFont="1" applyFill="1" applyBorder="1" applyAlignment="1">
      <alignment vertical="center" wrapText="1"/>
    </xf>
    <xf numFmtId="4" fontId="11" fillId="6" borderId="12" xfId="0" applyNumberFormat="1" applyFont="1" applyFill="1" applyBorder="1" applyAlignment="1">
      <alignment vertical="center" wrapText="1"/>
    </xf>
    <xf numFmtId="4" fontId="11" fillId="6" borderId="8" xfId="0" applyNumberFormat="1" applyFont="1" applyFill="1" applyBorder="1" applyAlignment="1">
      <alignment vertical="center" wrapText="1"/>
    </xf>
    <xf numFmtId="4" fontId="11" fillId="3" borderId="18" xfId="0" applyNumberFormat="1" applyFont="1" applyFill="1" applyBorder="1" applyAlignment="1">
      <alignment vertical="center"/>
    </xf>
    <xf numFmtId="43" fontId="11" fillId="0" borderId="0" xfId="1" applyFont="1" applyFill="1" applyBorder="1" applyAlignment="1">
      <alignment vertical="center"/>
    </xf>
    <xf numFmtId="4" fontId="11" fillId="2" borderId="8" xfId="0" applyNumberFormat="1" applyFont="1" applyFill="1" applyBorder="1" applyAlignment="1">
      <alignment vertical="center"/>
    </xf>
    <xf numFmtId="4" fontId="11" fillId="0" borderId="29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49" fontId="11" fillId="0" borderId="0" xfId="0" applyNumberFormat="1" applyFont="1" applyAlignment="1">
      <alignment horizontal="left"/>
    </xf>
    <xf numFmtId="0" fontId="11" fillId="0" borderId="27" xfId="0" applyFont="1" applyBorder="1" applyAlignment="1">
      <alignment vertical="center" wrapText="1"/>
    </xf>
    <xf numFmtId="4" fontId="11" fillId="0" borderId="26" xfId="0" applyNumberFormat="1" applyFont="1" applyBorder="1" applyAlignment="1">
      <alignment vertical="center"/>
    </xf>
    <xf numFmtId="4" fontId="8" fillId="2" borderId="15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vertical="center"/>
    </xf>
    <xf numFmtId="164" fontId="11" fillId="0" borderId="0" xfId="0" applyNumberFormat="1" applyFont="1" applyAlignment="1">
      <alignment wrapText="1"/>
    </xf>
    <xf numFmtId="164" fontId="8" fillId="0" borderId="0" xfId="0" applyNumberFormat="1" applyFont="1" applyAlignment="1">
      <alignment vertical="center" wrapText="1"/>
    </xf>
    <xf numFmtId="164" fontId="8" fillId="2" borderId="7" xfId="0" applyNumberFormat="1" applyFont="1" applyFill="1" applyBorder="1" applyAlignment="1">
      <alignment vertical="center"/>
    </xf>
    <xf numFmtId="164" fontId="8" fillId="2" borderId="15" xfId="0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vertical="center" wrapText="1"/>
    </xf>
    <xf numFmtId="164" fontId="11" fillId="3" borderId="7" xfId="0" applyNumberFormat="1" applyFont="1" applyFill="1" applyBorder="1" applyAlignment="1">
      <alignment vertical="center" wrapText="1"/>
    </xf>
    <xf numFmtId="164" fontId="11" fillId="3" borderId="14" xfId="0" applyNumberFormat="1" applyFont="1" applyFill="1" applyBorder="1" applyAlignment="1">
      <alignment vertical="center" wrapText="1"/>
    </xf>
    <xf numFmtId="164" fontId="11" fillId="0" borderId="8" xfId="0" applyNumberFormat="1" applyFont="1" applyBorder="1" applyAlignment="1">
      <alignment vertical="center" wrapText="1"/>
    </xf>
    <xf numFmtId="164" fontId="11" fillId="0" borderId="7" xfId="0" applyNumberFormat="1" applyFont="1" applyBorder="1" applyAlignment="1">
      <alignment vertical="center" wrapText="1"/>
    </xf>
    <xf numFmtId="164" fontId="11" fillId="0" borderId="12" xfId="0" applyNumberFormat="1" applyFont="1" applyBorder="1" applyAlignment="1">
      <alignment vertical="center" wrapText="1"/>
    </xf>
    <xf numFmtId="164" fontId="11" fillId="3" borderId="2" xfId="0" applyNumberFormat="1" applyFont="1" applyFill="1" applyBorder="1" applyAlignment="1">
      <alignment horizontal="right" vertical="center"/>
    </xf>
    <xf numFmtId="164" fontId="11" fillId="3" borderId="2" xfId="0" applyNumberFormat="1" applyFont="1" applyFill="1" applyBorder="1" applyAlignment="1">
      <alignment vertical="center"/>
    </xf>
    <xf numFmtId="164" fontId="11" fillId="3" borderId="14" xfId="0" applyNumberFormat="1" applyFont="1" applyFill="1" applyBorder="1" applyAlignment="1">
      <alignment horizontal="right" vertical="center"/>
    </xf>
    <xf numFmtId="164" fontId="11" fillId="0" borderId="15" xfId="0" applyNumberFormat="1" applyFont="1" applyBorder="1" applyAlignment="1">
      <alignment vertical="center" wrapText="1"/>
    </xf>
    <xf numFmtId="164" fontId="11" fillId="3" borderId="12" xfId="0" applyNumberFormat="1" applyFont="1" applyFill="1" applyBorder="1" applyAlignment="1">
      <alignment vertical="center" wrapText="1"/>
    </xf>
    <xf numFmtId="164" fontId="11" fillId="2" borderId="8" xfId="0" applyNumberFormat="1" applyFont="1" applyFill="1" applyBorder="1" applyAlignment="1">
      <alignment vertical="center"/>
    </xf>
    <xf numFmtId="164" fontId="8" fillId="0" borderId="0" xfId="0" applyNumberFormat="1" applyFont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164" fontId="11" fillId="3" borderId="4" xfId="0" applyNumberFormat="1" applyFont="1" applyFill="1" applyBorder="1" applyAlignment="1">
      <alignment vertical="center" wrapText="1"/>
    </xf>
    <xf numFmtId="4" fontId="11" fillId="3" borderId="22" xfId="0" applyNumberFormat="1" applyFont="1" applyFill="1" applyBorder="1" applyAlignment="1">
      <alignment vertical="center" wrapText="1"/>
    </xf>
    <xf numFmtId="4" fontId="11" fillId="3" borderId="20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right" vertical="center"/>
    </xf>
    <xf numFmtId="0" fontId="11" fillId="3" borderId="16" xfId="0" applyFont="1" applyFill="1" applyBorder="1" applyAlignment="1">
      <alignment horizontal="center" vertical="center" wrapText="1"/>
    </xf>
    <xf numFmtId="4" fontId="11" fillId="3" borderId="21" xfId="0" applyNumberFormat="1" applyFont="1" applyFill="1" applyBorder="1" applyAlignment="1">
      <alignment vertical="center" wrapText="1"/>
    </xf>
    <xf numFmtId="4" fontId="11" fillId="3" borderId="26" xfId="0" applyNumberFormat="1" applyFont="1" applyFill="1" applyBorder="1" applyAlignment="1">
      <alignment horizontal="center" vertical="center"/>
    </xf>
    <xf numFmtId="4" fontId="11" fillId="3" borderId="27" xfId="0" applyNumberFormat="1" applyFont="1" applyFill="1" applyBorder="1" applyAlignment="1">
      <alignment horizontal="right" vertical="center"/>
    </xf>
    <xf numFmtId="4" fontId="8" fillId="0" borderId="24" xfId="0" applyNumberFormat="1" applyFont="1" applyBorder="1" applyAlignment="1">
      <alignment vertical="center"/>
    </xf>
    <xf numFmtId="4" fontId="8" fillId="0" borderId="25" xfId="0" applyNumberFormat="1" applyFont="1" applyBorder="1" applyAlignment="1">
      <alignment horizontal="right" vertical="center"/>
    </xf>
    <xf numFmtId="4" fontId="11" fillId="0" borderId="29" xfId="0" applyNumberFormat="1" applyFont="1" applyBorder="1"/>
    <xf numFmtId="0" fontId="11" fillId="2" borderId="8" xfId="0" applyFont="1" applyFill="1" applyBorder="1" applyAlignment="1">
      <alignment horizontal="center" vertical="center" wrapText="1"/>
    </xf>
    <xf numFmtId="0" fontId="11" fillId="0" borderId="7" xfId="3" applyFont="1" applyBorder="1" applyAlignment="1">
      <alignment horizontal="center" vertical="center" wrapText="1"/>
    </xf>
    <xf numFmtId="0" fontId="11" fillId="0" borderId="8" xfId="3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vertical="center"/>
    </xf>
    <xf numFmtId="4" fontId="11" fillId="0" borderId="25" xfId="0" applyNumberFormat="1" applyFont="1" applyBorder="1" applyAlignment="1">
      <alignment vertical="center"/>
    </xf>
    <xf numFmtId="4" fontId="11" fillId="0" borderId="0" xfId="0" applyNumberFormat="1" applyFont="1" applyAlignment="1">
      <alignment vertical="center"/>
    </xf>
    <xf numFmtId="4" fontId="11" fillId="0" borderId="1" xfId="0" applyNumberFormat="1" applyFont="1" applyBorder="1" applyAlignment="1">
      <alignment vertical="center"/>
    </xf>
    <xf numFmtId="4" fontId="11" fillId="0" borderId="29" xfId="0" applyNumberFormat="1" applyFont="1" applyBorder="1" applyAlignment="1">
      <alignment vertical="center"/>
    </xf>
    <xf numFmtId="4" fontId="11" fillId="0" borderId="27" xfId="0" applyNumberFormat="1" applyFont="1" applyBorder="1" applyAlignment="1">
      <alignment vertical="center"/>
    </xf>
    <xf numFmtId="2" fontId="11" fillId="3" borderId="3" xfId="0" applyNumberFormat="1" applyFont="1" applyFill="1" applyBorder="1" applyAlignment="1">
      <alignment vertical="center" wrapText="1"/>
    </xf>
    <xf numFmtId="2" fontId="11" fillId="3" borderId="3" xfId="0" applyNumberFormat="1" applyFont="1" applyFill="1" applyBorder="1" applyAlignment="1">
      <alignment horizontal="left" vertical="center" wrapText="1"/>
    </xf>
    <xf numFmtId="2" fontId="11" fillId="3" borderId="7" xfId="0" applyNumberFormat="1" applyFont="1" applyFill="1" applyBorder="1" applyAlignment="1">
      <alignment vertical="center" wrapText="1"/>
    </xf>
    <xf numFmtId="2" fontId="11" fillId="3" borderId="7" xfId="0" applyNumberFormat="1" applyFont="1" applyFill="1" applyBorder="1" applyAlignment="1">
      <alignment horizontal="left" vertical="center" wrapText="1"/>
    </xf>
    <xf numFmtId="2" fontId="11" fillId="3" borderId="14" xfId="0" applyNumberFormat="1" applyFont="1" applyFill="1" applyBorder="1" applyAlignment="1">
      <alignment vertical="center" wrapText="1"/>
    </xf>
    <xf numFmtId="2" fontId="11" fillId="0" borderId="8" xfId="0" applyNumberFormat="1" applyFont="1" applyBorder="1" applyAlignment="1">
      <alignment vertical="center" wrapText="1"/>
    </xf>
    <xf numFmtId="2" fontId="11" fillId="0" borderId="7" xfId="0" applyNumberFormat="1" applyFont="1" applyBorder="1" applyAlignment="1">
      <alignment vertical="center" wrapText="1"/>
    </xf>
    <xf numFmtId="2" fontId="11" fillId="0" borderId="7" xfId="0" applyNumberFormat="1" applyFont="1" applyBorder="1" applyAlignment="1">
      <alignment horizontal="left" vertical="center" wrapText="1"/>
    </xf>
    <xf numFmtId="2" fontId="11" fillId="0" borderId="12" xfId="0" applyNumberFormat="1" applyFont="1" applyBorder="1" applyAlignment="1">
      <alignment vertical="center" wrapText="1"/>
    </xf>
    <xf numFmtId="2" fontId="11" fillId="3" borderId="4" xfId="0" applyNumberFormat="1" applyFont="1" applyFill="1" applyBorder="1" applyAlignment="1">
      <alignment vertical="center" wrapText="1"/>
    </xf>
    <xf numFmtId="2" fontId="11" fillId="3" borderId="2" xfId="0" applyNumberFormat="1" applyFont="1" applyFill="1" applyBorder="1" applyAlignment="1">
      <alignment horizontal="right" vertical="center" wrapText="1"/>
    </xf>
    <xf numFmtId="2" fontId="11" fillId="3" borderId="2" xfId="0" applyNumberFormat="1" applyFont="1" applyFill="1" applyBorder="1" applyAlignment="1">
      <alignment vertical="center" wrapText="1"/>
    </xf>
    <xf numFmtId="2" fontId="11" fillId="0" borderId="15" xfId="0" applyNumberFormat="1" applyFont="1" applyBorder="1" applyAlignment="1">
      <alignment vertical="center" wrapText="1"/>
    </xf>
    <xf numFmtId="2" fontId="11" fillId="0" borderId="15" xfId="0" applyNumberFormat="1" applyFont="1" applyBorder="1" applyAlignment="1">
      <alignment horizontal="left" vertical="center" wrapText="1"/>
    </xf>
    <xf numFmtId="2" fontId="11" fillId="0" borderId="8" xfId="0" applyNumberFormat="1" applyFont="1" applyBorder="1" applyAlignment="1">
      <alignment horizontal="left" vertical="center" wrapText="1"/>
    </xf>
    <xf numFmtId="2" fontId="11" fillId="0" borderId="12" xfId="0" applyNumberFormat="1" applyFont="1" applyBorder="1" applyAlignment="1">
      <alignment horizontal="left" vertical="center" wrapText="1"/>
    </xf>
    <xf numFmtId="2" fontId="19" fillId="3" borderId="2" xfId="0" applyNumberFormat="1" applyFont="1" applyFill="1" applyBorder="1" applyAlignment="1">
      <alignment vertical="center" wrapText="1"/>
    </xf>
    <xf numFmtId="0" fontId="11" fillId="3" borderId="7" xfId="3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/>
    </xf>
    <xf numFmtId="49" fontId="11" fillId="0" borderId="7" xfId="0" applyNumberFormat="1" applyFont="1" applyBorder="1" applyAlignment="1">
      <alignment horizontal="left" vertical="center" wrapText="1"/>
    </xf>
    <xf numFmtId="49" fontId="11" fillId="0" borderId="27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/>
    </xf>
    <xf numFmtId="4" fontId="11" fillId="0" borderId="18" xfId="0" applyNumberFormat="1" applyFont="1" applyBorder="1"/>
    <xf numFmtId="4" fontId="11" fillId="0" borderId="0" xfId="0" applyNumberFormat="1" applyFont="1" applyAlignment="1">
      <alignment horizontal="right"/>
    </xf>
    <xf numFmtId="4" fontId="11" fillId="3" borderId="2" xfId="0" applyNumberFormat="1" applyFont="1" applyFill="1" applyBorder="1" applyAlignment="1">
      <alignment vertical="center"/>
    </xf>
    <xf numFmtId="4" fontId="11" fillId="3" borderId="9" xfId="0" applyNumberFormat="1" applyFont="1" applyFill="1" applyBorder="1" applyAlignment="1">
      <alignment horizontal="right" vertical="center"/>
    </xf>
    <xf numFmtId="49" fontId="11" fillId="0" borderId="3" xfId="0" quotePrefix="1" applyNumberFormat="1" applyFont="1" applyBorder="1" applyAlignment="1">
      <alignment horizontal="left" vertical="center" wrapText="1" shrinkToFit="1"/>
    </xf>
    <xf numFmtId="49" fontId="11" fillId="0" borderId="7" xfId="0" quotePrefix="1" applyNumberFormat="1" applyFont="1" applyBorder="1" applyAlignment="1">
      <alignment horizontal="left" vertical="center" wrapText="1" shrinkToFit="1"/>
    </xf>
    <xf numFmtId="49" fontId="11" fillId="0" borderId="14" xfId="0" applyNumberFormat="1" applyFont="1" applyBorder="1" applyAlignment="1">
      <alignment vertical="center" wrapText="1"/>
    </xf>
    <xf numFmtId="49" fontId="11" fillId="0" borderId="8" xfId="0" quotePrefix="1" applyNumberFormat="1" applyFont="1" applyBorder="1" applyAlignment="1">
      <alignment horizontal="left" vertical="center" wrapText="1" shrinkToFit="1"/>
    </xf>
    <xf numFmtId="49" fontId="11" fillId="0" borderId="7" xfId="0" applyNumberFormat="1" applyFont="1" applyBorder="1" applyAlignment="1">
      <alignment horizontal="left" vertical="center" wrapText="1" shrinkToFit="1"/>
    </xf>
    <xf numFmtId="49" fontId="20" fillId="0" borderId="7" xfId="0" applyNumberFormat="1" applyFont="1" applyBorder="1" applyAlignment="1">
      <alignment horizontal="left" vertical="center" wrapText="1" shrinkToFit="1"/>
    </xf>
    <xf numFmtId="49" fontId="11" fillId="0" borderId="12" xfId="0" quotePrefix="1" applyNumberFormat="1" applyFont="1" applyBorder="1" applyAlignment="1">
      <alignment horizontal="left" vertical="center" wrapText="1" shrinkToFit="1"/>
    </xf>
    <xf numFmtId="49" fontId="20" fillId="0" borderId="3" xfId="0" applyNumberFormat="1" applyFont="1" applyBorder="1" applyAlignment="1">
      <alignment horizontal="left" vertical="center" wrapText="1" shrinkToFit="1"/>
    </xf>
    <xf numFmtId="49" fontId="20" fillId="0" borderId="4" xfId="0" applyNumberFormat="1" applyFont="1" applyBorder="1" applyAlignment="1">
      <alignment horizontal="left" vertical="center" wrapText="1" shrinkToFit="1"/>
    </xf>
    <xf numFmtId="49" fontId="11" fillId="0" borderId="12" xfId="0" applyNumberFormat="1" applyFont="1" applyBorder="1" applyAlignment="1">
      <alignment horizontal="left" vertical="center" wrapText="1" shrinkToFit="1"/>
    </xf>
    <xf numFmtId="49" fontId="11" fillId="0" borderId="2" xfId="0" applyNumberFormat="1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left" vertical="center" wrapText="1" shrinkToFit="1"/>
    </xf>
    <xf numFmtId="49" fontId="11" fillId="0" borderId="2" xfId="0" applyNumberFormat="1" applyFont="1" applyBorder="1" applyAlignment="1">
      <alignment vertical="center" wrapText="1"/>
    </xf>
    <xf numFmtId="49" fontId="11" fillId="0" borderId="8" xfId="0" applyNumberFormat="1" applyFont="1" applyBorder="1" applyAlignment="1">
      <alignment horizontal="left" vertical="center" wrapText="1" shrinkToFit="1"/>
    </xf>
    <xf numFmtId="49" fontId="11" fillId="0" borderId="15" xfId="0" applyNumberFormat="1" applyFont="1" applyBorder="1" applyAlignment="1">
      <alignment horizontal="left" vertical="center" wrapText="1" shrinkToFit="1"/>
    </xf>
    <xf numFmtId="4" fontId="11" fillId="0" borderId="26" xfId="0" applyNumberFormat="1" applyFont="1" applyBorder="1"/>
    <xf numFmtId="4" fontId="11" fillId="0" borderId="27" xfId="0" applyNumberFormat="1" applyFont="1" applyBorder="1"/>
    <xf numFmtId="4" fontId="12" fillId="0" borderId="0" xfId="0" applyNumberFormat="1" applyFont="1"/>
    <xf numFmtId="4" fontId="11" fillId="4" borderId="4" xfId="0" applyNumberFormat="1" applyFont="1" applyFill="1" applyBorder="1" applyAlignment="1">
      <alignment horizontal="center" vertical="center"/>
    </xf>
    <xf numFmtId="2" fontId="23" fillId="3" borderId="3" xfId="0" applyNumberFormat="1" applyFont="1" applyFill="1" applyBorder="1" applyAlignment="1">
      <alignment vertical="center" wrapText="1"/>
    </xf>
    <xf numFmtId="2" fontId="23" fillId="3" borderId="7" xfId="0" applyNumberFormat="1" applyFont="1" applyFill="1" applyBorder="1" applyAlignment="1">
      <alignment vertical="center" wrapText="1"/>
    </xf>
    <xf numFmtId="2" fontId="23" fillId="3" borderId="4" xfId="0" applyNumberFormat="1" applyFont="1" applyFill="1" applyBorder="1" applyAlignment="1">
      <alignment vertical="center" wrapText="1"/>
    </xf>
    <xf numFmtId="2" fontId="22" fillId="0" borderId="0" xfId="0" applyNumberFormat="1" applyFont="1" applyAlignment="1">
      <alignment vertical="center" wrapText="1"/>
    </xf>
    <xf numFmtId="2" fontId="23" fillId="0" borderId="7" xfId="0" applyNumberFormat="1" applyFont="1" applyBorder="1" applyAlignment="1">
      <alignment vertical="center" wrapText="1"/>
    </xf>
    <xf numFmtId="0" fontId="11" fillId="0" borderId="0" xfId="0" applyFont="1" applyAlignment="1">
      <alignment horizontal="right"/>
    </xf>
    <xf numFmtId="2" fontId="11" fillId="0" borderId="3" xfId="0" applyNumberFormat="1" applyFont="1" applyBorder="1" applyAlignment="1">
      <alignment horizontal="left" vertical="center" wrapText="1"/>
    </xf>
    <xf numFmtId="2" fontId="8" fillId="0" borderId="0" xfId="0" applyNumberFormat="1" applyFont="1" applyAlignment="1">
      <alignment horizontal="center" vertical="center"/>
    </xf>
    <xf numFmtId="0" fontId="11" fillId="0" borderId="18" xfId="0" applyFont="1" applyBorder="1"/>
    <xf numFmtId="4" fontId="11" fillId="3" borderId="31" xfId="0" applyNumberFormat="1" applyFont="1" applyFill="1" applyBorder="1" applyAlignment="1">
      <alignment vertical="center"/>
    </xf>
    <xf numFmtId="4" fontId="11" fillId="3" borderId="32" xfId="0" applyNumberFormat="1" applyFont="1" applyFill="1" applyBorder="1" applyAlignment="1">
      <alignment vertical="center"/>
    </xf>
    <xf numFmtId="4" fontId="11" fillId="3" borderId="31" xfId="0" applyNumberFormat="1" applyFont="1" applyFill="1" applyBorder="1" applyAlignment="1">
      <alignment horizontal="right" vertical="center"/>
    </xf>
    <xf numFmtId="0" fontId="11" fillId="0" borderId="7" xfId="0" applyFont="1" applyBorder="1"/>
    <xf numFmtId="0" fontId="11" fillId="0" borderId="12" xfId="0" applyFont="1" applyBorder="1"/>
    <xf numFmtId="0" fontId="11" fillId="0" borderId="8" xfId="0" applyFont="1" applyBorder="1"/>
    <xf numFmtId="0" fontId="11" fillId="0" borderId="23" xfId="0" applyFont="1" applyBorder="1"/>
    <xf numFmtId="0" fontId="11" fillId="0" borderId="25" xfId="0" applyFont="1" applyBorder="1"/>
    <xf numFmtId="0" fontId="11" fillId="0" borderId="26" xfId="0" applyFont="1" applyBorder="1"/>
    <xf numFmtId="4" fontId="11" fillId="3" borderId="33" xfId="0" applyNumberFormat="1" applyFont="1" applyFill="1" applyBorder="1" applyAlignment="1">
      <alignment vertical="center"/>
    </xf>
    <xf numFmtId="2" fontId="11" fillId="3" borderId="12" xfId="0" applyNumberFormat="1" applyFont="1" applyFill="1" applyBorder="1" applyAlignment="1">
      <alignment vertical="center" wrapText="1"/>
    </xf>
    <xf numFmtId="0" fontId="11" fillId="3" borderId="12" xfId="0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vertical="center" wrapText="1"/>
    </xf>
    <xf numFmtId="4" fontId="8" fillId="0" borderId="0" xfId="0" applyNumberFormat="1" applyFont="1" applyAlignment="1">
      <alignment horizontal="center" vertical="center" wrapText="1"/>
    </xf>
    <xf numFmtId="2" fontId="11" fillId="7" borderId="7" xfId="0" applyNumberFormat="1" applyFont="1" applyFill="1" applyBorder="1" applyAlignment="1">
      <alignment vertical="center" wrapText="1"/>
    </xf>
    <xf numFmtId="0" fontId="11" fillId="7" borderId="7" xfId="0" applyFont="1" applyFill="1" applyBorder="1" applyAlignment="1">
      <alignment horizontal="center" vertical="center" wrapText="1"/>
    </xf>
    <xf numFmtId="4" fontId="19" fillId="0" borderId="29" xfId="0" applyNumberFormat="1" applyFont="1" applyBorder="1" applyAlignment="1">
      <alignment vertical="center"/>
    </xf>
    <xf numFmtId="0" fontId="19" fillId="0" borderId="8" xfId="0" applyFont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4" fontId="11" fillId="0" borderId="34" xfId="0" applyNumberFormat="1" applyFont="1" applyBorder="1" applyAlignment="1">
      <alignment vertical="center"/>
    </xf>
    <xf numFmtId="2" fontId="11" fillId="3" borderId="8" xfId="0" applyNumberFormat="1" applyFont="1" applyFill="1" applyBorder="1" applyAlignment="1">
      <alignment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4" fontId="11" fillId="3" borderId="8" xfId="0" applyNumberFormat="1" applyFont="1" applyFill="1" applyBorder="1" applyAlignment="1">
      <alignment vertical="center" wrapText="1"/>
    </xf>
    <xf numFmtId="164" fontId="11" fillId="3" borderId="8" xfId="0" applyNumberFormat="1" applyFont="1" applyFill="1" applyBorder="1" applyAlignment="1">
      <alignment vertical="center" wrapText="1"/>
    </xf>
    <xf numFmtId="4" fontId="11" fillId="0" borderId="7" xfId="0" applyNumberFormat="1" applyFont="1" applyBorder="1"/>
    <xf numFmtId="0" fontId="11" fillId="0" borderId="6" xfId="0" applyFont="1" applyBorder="1" applyAlignment="1">
      <alignment horizontal="center" vertical="center" wrapText="1"/>
    </xf>
    <xf numFmtId="0" fontId="11" fillId="3" borderId="8" xfId="3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4" fontId="11" fillId="3" borderId="18" xfId="0" applyNumberFormat="1" applyFont="1" applyFill="1" applyBorder="1" applyAlignment="1">
      <alignment horizontal="center" vertical="center"/>
    </xf>
    <xf numFmtId="4" fontId="11" fillId="3" borderId="0" xfId="0" applyNumberFormat="1" applyFont="1" applyFill="1" applyAlignment="1">
      <alignment horizontal="right" vertical="center"/>
    </xf>
    <xf numFmtId="2" fontId="4" fillId="3" borderId="7" xfId="0" applyNumberFormat="1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2" fontId="11" fillId="9" borderId="7" xfId="0" applyNumberFormat="1" applyFont="1" applyFill="1" applyBorder="1" applyAlignment="1">
      <alignment vertical="center" wrapText="1"/>
    </xf>
    <xf numFmtId="0" fontId="11" fillId="7" borderId="7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0" fillId="10" borderId="0" xfId="0" applyFill="1"/>
    <xf numFmtId="0" fontId="11" fillId="11" borderId="8" xfId="0" applyFont="1" applyFill="1" applyBorder="1" applyAlignment="1">
      <alignment horizontal="center" vertical="center" wrapText="1"/>
    </xf>
    <xf numFmtId="2" fontId="11" fillId="11" borderId="7" xfId="0" applyNumberFormat="1" applyFont="1" applyFill="1" applyBorder="1" applyAlignment="1">
      <alignment vertical="center" wrapText="1"/>
    </xf>
    <xf numFmtId="49" fontId="11" fillId="11" borderId="7" xfId="0" applyNumberFormat="1" applyFont="1" applyFill="1" applyBorder="1" applyAlignment="1">
      <alignment horizontal="left" vertical="center" wrapText="1" shrinkToFit="1"/>
    </xf>
    <xf numFmtId="2" fontId="11" fillId="11" borderId="8" xfId="0" applyNumberFormat="1" applyFont="1" applyFill="1" applyBorder="1" applyAlignment="1">
      <alignment vertical="center" wrapText="1"/>
    </xf>
    <xf numFmtId="0" fontId="11" fillId="11" borderId="7" xfId="0" applyFont="1" applyFill="1" applyBorder="1" applyAlignment="1">
      <alignment horizontal="center" vertical="center"/>
    </xf>
    <xf numFmtId="4" fontId="11" fillId="11" borderId="7" xfId="0" applyNumberFormat="1" applyFont="1" applyFill="1" applyBorder="1" applyAlignment="1">
      <alignment vertical="center" wrapText="1"/>
    </xf>
    <xf numFmtId="164" fontId="11" fillId="11" borderId="7" xfId="0" applyNumberFormat="1" applyFont="1" applyFill="1" applyBorder="1" applyAlignment="1">
      <alignment vertical="center" wrapText="1"/>
    </xf>
    <xf numFmtId="4" fontId="11" fillId="11" borderId="7" xfId="0" applyNumberFormat="1" applyFont="1" applyFill="1" applyBorder="1" applyAlignment="1">
      <alignment horizontal="center" vertical="center"/>
    </xf>
    <xf numFmtId="4" fontId="11" fillId="11" borderId="7" xfId="0" applyNumberFormat="1" applyFont="1" applyFill="1" applyBorder="1" applyAlignment="1">
      <alignment horizontal="right" vertical="center"/>
    </xf>
    <xf numFmtId="4" fontId="11" fillId="11" borderId="21" xfId="0" applyNumberFormat="1" applyFont="1" applyFill="1" applyBorder="1" applyAlignment="1">
      <alignment vertical="center"/>
    </xf>
    <xf numFmtId="0" fontId="11" fillId="11" borderId="7" xfId="0" applyFont="1" applyFill="1" applyBorder="1"/>
    <xf numFmtId="0" fontId="11" fillId="11" borderId="7" xfId="0" applyFont="1" applyFill="1" applyBorder="1" applyAlignment="1">
      <alignment horizontal="center" vertical="center" wrapText="1"/>
    </xf>
    <xf numFmtId="0" fontId="11" fillId="11" borderId="0" xfId="0" applyFont="1" applyFill="1" applyAlignment="1">
      <alignment vertical="center"/>
    </xf>
    <xf numFmtId="49" fontId="11" fillId="11" borderId="8" xfId="0" applyNumberFormat="1" applyFont="1" applyFill="1" applyBorder="1" applyAlignment="1">
      <alignment horizontal="left" vertical="center" wrapText="1"/>
    </xf>
    <xf numFmtId="0" fontId="11" fillId="11" borderId="8" xfId="0" applyFont="1" applyFill="1" applyBorder="1" applyAlignment="1">
      <alignment horizontal="center" vertical="center"/>
    </xf>
    <xf numFmtId="4" fontId="11" fillId="11" borderId="8" xfId="0" applyNumberFormat="1" applyFont="1" applyFill="1" applyBorder="1" applyAlignment="1">
      <alignment horizontal="right" vertical="center"/>
    </xf>
    <xf numFmtId="164" fontId="11" fillId="11" borderId="8" xfId="0" applyNumberFormat="1" applyFont="1" applyFill="1" applyBorder="1" applyAlignment="1">
      <alignment horizontal="right" vertical="center"/>
    </xf>
    <xf numFmtId="4" fontId="11" fillId="11" borderId="8" xfId="0" applyNumberFormat="1" applyFont="1" applyFill="1" applyBorder="1" applyAlignment="1">
      <alignment vertical="center" wrapText="1"/>
    </xf>
    <xf numFmtId="4" fontId="11" fillId="11" borderId="8" xfId="0" applyNumberFormat="1" applyFont="1" applyFill="1" applyBorder="1" applyAlignment="1">
      <alignment horizontal="center" vertical="center"/>
    </xf>
    <xf numFmtId="4" fontId="11" fillId="11" borderId="26" xfId="0" applyNumberFormat="1" applyFont="1" applyFill="1" applyBorder="1" applyAlignment="1">
      <alignment vertical="center"/>
    </xf>
    <xf numFmtId="0" fontId="11" fillId="11" borderId="6" xfId="0" applyFont="1" applyFill="1" applyBorder="1" applyAlignment="1">
      <alignment horizontal="center" vertical="center" wrapText="1"/>
    </xf>
    <xf numFmtId="4" fontId="11" fillId="11" borderId="27" xfId="0" applyNumberFormat="1" applyFont="1" applyFill="1" applyBorder="1" applyAlignment="1">
      <alignment vertical="center"/>
    </xf>
    <xf numFmtId="0" fontId="11" fillId="11" borderId="26" xfId="0" applyFont="1" applyFill="1" applyBorder="1"/>
    <xf numFmtId="4" fontId="11" fillId="0" borderId="1" xfId="0" applyNumberFormat="1" applyFont="1" applyBorder="1"/>
    <xf numFmtId="4" fontId="8" fillId="2" borderId="12" xfId="0" applyNumberFormat="1" applyFont="1" applyFill="1" applyBorder="1" applyAlignment="1">
      <alignment horizontal="right" vertical="center"/>
    </xf>
    <xf numFmtId="4" fontId="11" fillId="3" borderId="3" xfId="1" applyNumberFormat="1" applyFont="1" applyFill="1" applyBorder="1" applyAlignment="1">
      <alignment horizontal="right" vertical="center"/>
    </xf>
    <xf numFmtId="4" fontId="11" fillId="11" borderId="12" xfId="0" applyNumberFormat="1" applyFont="1" applyFill="1" applyBorder="1" applyAlignment="1">
      <alignment horizontal="right" vertical="center"/>
    </xf>
    <xf numFmtId="4" fontId="11" fillId="3" borderId="8" xfId="0" applyNumberFormat="1" applyFont="1" applyFill="1" applyBorder="1" applyAlignment="1">
      <alignment horizontal="right" vertical="center"/>
    </xf>
    <xf numFmtId="4" fontId="11" fillId="3" borderId="3" xfId="0" applyNumberFormat="1" applyFont="1" applyFill="1" applyBorder="1" applyAlignment="1">
      <alignment vertical="center"/>
    </xf>
    <xf numFmtId="4" fontId="11" fillId="3" borderId="7" xfId="0" applyNumberFormat="1" applyFont="1" applyFill="1" applyBorder="1" applyAlignment="1">
      <alignment vertical="center"/>
    </xf>
    <xf numFmtId="4" fontId="11" fillId="0" borderId="8" xfId="0" applyNumberFormat="1" applyFont="1" applyBorder="1" applyAlignment="1">
      <alignment vertical="center"/>
    </xf>
    <xf numFmtId="4" fontId="11" fillId="0" borderId="7" xfId="0" applyNumberFormat="1" applyFont="1" applyBorder="1" applyAlignment="1">
      <alignment vertical="center"/>
    </xf>
    <xf numFmtId="4" fontId="11" fillId="11" borderId="7" xfId="0" applyNumberFormat="1" applyFont="1" applyFill="1" applyBorder="1" applyAlignment="1">
      <alignment vertical="center"/>
    </xf>
    <xf numFmtId="4" fontId="11" fillId="3" borderId="4" xfId="0" applyNumberFormat="1" applyFont="1" applyFill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3" borderId="8" xfId="0" applyNumberFormat="1" applyFont="1" applyFill="1" applyBorder="1" applyAlignment="1">
      <alignment vertical="center"/>
    </xf>
    <xf numFmtId="4" fontId="11" fillId="0" borderId="15" xfId="0" applyNumberFormat="1" applyFont="1" applyBorder="1" applyAlignment="1">
      <alignment vertical="center"/>
    </xf>
    <xf numFmtId="4" fontId="11" fillId="3" borderId="12" xfId="0" applyNumberFormat="1" applyFont="1" applyFill="1" applyBorder="1" applyAlignment="1">
      <alignment vertical="center"/>
    </xf>
    <xf numFmtId="0" fontId="11" fillId="0" borderId="7" xfId="0" applyFont="1" applyBorder="1" applyAlignment="1">
      <alignment vertical="center"/>
    </xf>
    <xf numFmtId="2" fontId="24" fillId="0" borderId="2" xfId="0" applyNumberFormat="1" applyFont="1" applyBorder="1" applyAlignment="1">
      <alignment vertical="center" wrapText="1"/>
    </xf>
    <xf numFmtId="2" fontId="25" fillId="0" borderId="3" xfId="0" applyNumberFormat="1" applyFont="1" applyBorder="1" applyAlignment="1">
      <alignment horizontal="left" vertical="center" wrapText="1"/>
    </xf>
    <xf numFmtId="2" fontId="25" fillId="0" borderId="7" xfId="0" applyNumberFormat="1" applyFont="1" applyBorder="1" applyAlignment="1">
      <alignment horizontal="left" vertical="center" wrapText="1"/>
    </xf>
    <xf numFmtId="2" fontId="25" fillId="0" borderId="14" xfId="0" applyNumberFormat="1" applyFont="1" applyBorder="1" applyAlignment="1">
      <alignment vertical="center" wrapText="1"/>
    </xf>
    <xf numFmtId="2" fontId="25" fillId="0" borderId="8" xfId="0" applyNumberFormat="1" applyFont="1" applyBorder="1" applyAlignment="1">
      <alignment horizontal="left" vertical="center" wrapText="1"/>
    </xf>
    <xf numFmtId="2" fontId="25" fillId="11" borderId="7" xfId="0" applyNumberFormat="1" applyFont="1" applyFill="1" applyBorder="1" applyAlignment="1">
      <alignment horizontal="left" vertical="center" wrapText="1"/>
    </xf>
    <xf numFmtId="2" fontId="25" fillId="0" borderId="7" xfId="0" applyNumberFormat="1" applyFont="1" applyBorder="1" applyAlignment="1" applyProtection="1">
      <alignment vertical="center" wrapText="1"/>
      <protection locked="0"/>
    </xf>
    <xf numFmtId="2" fontId="25" fillId="0" borderId="12" xfId="0" applyNumberFormat="1" applyFont="1" applyBorder="1" applyAlignment="1">
      <alignment horizontal="left" vertical="center" wrapText="1"/>
    </xf>
    <xf numFmtId="2" fontId="25" fillId="0" borderId="4" xfId="0" applyNumberFormat="1" applyFont="1" applyBorder="1" applyAlignment="1">
      <alignment horizontal="left" vertical="center" wrapText="1"/>
    </xf>
    <xf numFmtId="2" fontId="25" fillId="0" borderId="2" xfId="0" applyNumberFormat="1" applyFont="1" applyBorder="1" applyAlignment="1">
      <alignment horizontal="left" vertical="center" wrapText="1"/>
    </xf>
    <xf numFmtId="0" fontId="25" fillId="8" borderId="7" xfId="0" applyFont="1" applyFill="1" applyBorder="1" applyAlignment="1">
      <alignment horizontal="left" vertical="center"/>
    </xf>
    <xf numFmtId="0" fontId="25" fillId="0" borderId="7" xfId="0" applyFont="1" applyBorder="1" applyAlignment="1">
      <alignment horizontal="left" vertical="center"/>
    </xf>
    <xf numFmtId="4" fontId="11" fillId="5" borderId="8" xfId="0" applyNumberFormat="1" applyFont="1" applyFill="1" applyBorder="1" applyAlignment="1">
      <alignment vertical="center" wrapText="1"/>
    </xf>
    <xf numFmtId="4" fontId="11" fillId="5" borderId="7" xfId="0" applyNumberFormat="1" applyFont="1" applyFill="1" applyBorder="1" applyAlignment="1">
      <alignment vertical="center" wrapText="1"/>
    </xf>
    <xf numFmtId="2" fontId="26" fillId="0" borderId="8" xfId="0" applyNumberFormat="1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/>
    </xf>
    <xf numFmtId="2" fontId="25" fillId="0" borderId="15" xfId="0" applyNumberFormat="1" applyFont="1" applyBorder="1" applyAlignment="1">
      <alignment horizontal="left" vertical="center" wrapText="1"/>
    </xf>
    <xf numFmtId="2" fontId="25" fillId="11" borderId="3" xfId="0" applyNumberFormat="1" applyFont="1" applyFill="1" applyBorder="1" applyAlignment="1">
      <alignment horizontal="left" vertical="center" wrapText="1"/>
    </xf>
    <xf numFmtId="2" fontId="25" fillId="0" borderId="12" xfId="2" applyNumberFormat="1" applyFont="1" applyBorder="1" applyAlignment="1">
      <alignment horizontal="left" vertical="center" wrapText="1"/>
    </xf>
    <xf numFmtId="0" fontId="25" fillId="0" borderId="12" xfId="2" applyFont="1" applyBorder="1" applyAlignment="1">
      <alignment horizontal="left" vertical="center" wrapText="1"/>
    </xf>
    <xf numFmtId="2" fontId="25" fillId="0" borderId="2" xfId="0" applyNumberFormat="1" applyFont="1" applyBorder="1" applyAlignment="1">
      <alignment vertical="center" wrapText="1"/>
    </xf>
    <xf numFmtId="0" fontId="25" fillId="11" borderId="4" xfId="0" applyFont="1" applyFill="1" applyBorder="1" applyAlignment="1">
      <alignment horizontal="left" vertical="center"/>
    </xf>
    <xf numFmtId="2" fontId="25" fillId="0" borderId="7" xfId="0" applyNumberFormat="1" applyFont="1" applyBorder="1" applyAlignment="1">
      <alignment vertical="center" wrapText="1"/>
    </xf>
    <xf numFmtId="2" fontId="11" fillId="0" borderId="23" xfId="0" applyNumberFormat="1" applyFont="1" applyBorder="1" applyAlignment="1">
      <alignment vertical="center"/>
    </xf>
    <xf numFmtId="2" fontId="11" fillId="0" borderId="18" xfId="0" applyNumberFormat="1" applyFont="1" applyBorder="1" applyAlignment="1">
      <alignment vertical="center"/>
    </xf>
    <xf numFmtId="2" fontId="11" fillId="0" borderId="18" xfId="0" applyNumberFormat="1" applyFont="1" applyBorder="1"/>
    <xf numFmtId="2" fontId="11" fillId="0" borderId="26" xfId="0" applyNumberFormat="1" applyFont="1" applyBorder="1"/>
    <xf numFmtId="2" fontId="11" fillId="0" borderId="0" xfId="0" applyNumberFormat="1" applyFont="1" applyAlignment="1">
      <alignment wrapText="1"/>
    </xf>
    <xf numFmtId="2" fontId="8" fillId="0" borderId="0" xfId="0" applyNumberFormat="1" applyFont="1" applyAlignment="1">
      <alignment vertical="center" wrapText="1"/>
    </xf>
    <xf numFmtId="2" fontId="11" fillId="6" borderId="8" xfId="0" applyNumberFormat="1" applyFont="1" applyFill="1" applyBorder="1" applyAlignment="1">
      <alignment vertical="center" wrapText="1"/>
    </xf>
    <xf numFmtId="2" fontId="11" fillId="3" borderId="22" xfId="0" applyNumberFormat="1" applyFont="1" applyFill="1" applyBorder="1" applyAlignment="1">
      <alignment vertical="center" wrapText="1"/>
    </xf>
    <xf numFmtId="2" fontId="11" fillId="3" borderId="21" xfId="0" applyNumberFormat="1" applyFont="1" applyFill="1" applyBorder="1" applyAlignment="1">
      <alignment vertical="center" wrapText="1"/>
    </xf>
    <xf numFmtId="2" fontId="11" fillId="3" borderId="9" xfId="0" applyNumberFormat="1" applyFont="1" applyFill="1" applyBorder="1" applyAlignment="1">
      <alignment vertical="center" wrapText="1"/>
    </xf>
    <xf numFmtId="2" fontId="11" fillId="2" borderId="8" xfId="0" applyNumberFormat="1" applyFont="1" applyFill="1" applyBorder="1" applyAlignment="1">
      <alignment vertical="center"/>
    </xf>
    <xf numFmtId="2" fontId="8" fillId="0" borderId="0" xfId="0" applyNumberFormat="1" applyFont="1" applyAlignment="1">
      <alignment horizontal="center" vertical="center" wrapText="1"/>
    </xf>
    <xf numFmtId="0" fontId="11" fillId="0" borderId="24" xfId="0" applyFont="1" applyBorder="1"/>
    <xf numFmtId="0" fontId="11" fillId="0" borderId="27" xfId="0" applyFont="1" applyBorder="1"/>
    <xf numFmtId="0" fontId="11" fillId="0" borderId="21" xfId="0" applyFont="1" applyBorder="1"/>
    <xf numFmtId="0" fontId="11" fillId="11" borderId="21" xfId="0" applyFont="1" applyFill="1" applyBorder="1"/>
    <xf numFmtId="0" fontId="11" fillId="11" borderId="27" xfId="0" applyFont="1" applyFill="1" applyBorder="1"/>
    <xf numFmtId="0" fontId="12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11" borderId="8" xfId="0" applyFont="1" applyFill="1" applyBorder="1" applyAlignment="1">
      <alignment vertical="center"/>
    </xf>
    <xf numFmtId="0" fontId="11" fillId="11" borderId="7" xfId="0" applyFont="1" applyFill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11" borderId="29" xfId="0" applyFont="1" applyFill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11" borderId="26" xfId="0" applyFont="1" applyFill="1" applyBorder="1" applyAlignment="1">
      <alignment vertical="center"/>
    </xf>
    <xf numFmtId="4" fontId="28" fillId="8" borderId="0" xfId="0" applyNumberFormat="1" applyFont="1" applyFill="1" applyAlignment="1">
      <alignment horizontal="center" vertical="center" wrapText="1"/>
    </xf>
    <xf numFmtId="4" fontId="28" fillId="8" borderId="0" xfId="0" applyNumberFormat="1" applyFont="1" applyFill="1" applyAlignment="1">
      <alignment vertical="center" wrapText="1"/>
    </xf>
    <xf numFmtId="4" fontId="28" fillId="0" borderId="0" xfId="0" applyNumberFormat="1" applyFont="1"/>
    <xf numFmtId="4" fontId="28" fillId="0" borderId="0" xfId="0" applyNumberFormat="1" applyFont="1" applyAlignment="1">
      <alignment vertical="center"/>
    </xf>
    <xf numFmtId="4" fontId="11" fillId="4" borderId="7" xfId="0" applyNumberFormat="1" applyFont="1" applyFill="1" applyBorder="1" applyAlignment="1">
      <alignment horizontal="center" vertical="center"/>
    </xf>
    <xf numFmtId="4" fontId="11" fillId="4" borderId="28" xfId="0" applyNumberFormat="1" applyFont="1" applyFill="1" applyBorder="1" applyAlignment="1">
      <alignment horizontal="center" vertical="center"/>
    </xf>
    <xf numFmtId="1" fontId="8" fillId="0" borderId="0" xfId="0" applyNumberFormat="1" applyFont="1" applyAlignment="1">
      <alignment vertical="center"/>
    </xf>
    <xf numFmtId="4" fontId="11" fillId="11" borderId="29" xfId="0" applyNumberFormat="1" applyFont="1" applyFill="1" applyBorder="1" applyAlignment="1">
      <alignment horizontal="right" vertical="center"/>
    </xf>
    <xf numFmtId="2" fontId="11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horizontal="left" vertical="center" wrapText="1" shrinkToFit="1"/>
    </xf>
    <xf numFmtId="0" fontId="11" fillId="12" borderId="7" xfId="0" applyFont="1" applyFill="1" applyBorder="1" applyAlignment="1">
      <alignment vertical="center"/>
    </xf>
    <xf numFmtId="0" fontId="11" fillId="12" borderId="8" xfId="0" applyFont="1" applyFill="1" applyBorder="1" applyAlignment="1">
      <alignment vertical="center"/>
    </xf>
    <xf numFmtId="4" fontId="11" fillId="6" borderId="4" xfId="0" applyNumberFormat="1" applyFont="1" applyFill="1" applyBorder="1" applyAlignment="1">
      <alignment vertical="center" wrapText="1"/>
    </xf>
    <xf numFmtId="165" fontId="0" fillId="0" borderId="0" xfId="0" applyNumberFormat="1"/>
    <xf numFmtId="0" fontId="29" fillId="0" borderId="7" xfId="0" applyFont="1" applyBorder="1" applyAlignment="1">
      <alignment vertical="center"/>
    </xf>
    <xf numFmtId="0" fontId="12" fillId="0" borderId="0" xfId="0" applyFont="1" applyAlignment="1">
      <alignment vertical="center"/>
    </xf>
    <xf numFmtId="4" fontId="11" fillId="0" borderId="0" xfId="0" applyNumberFormat="1" applyFont="1" applyAlignment="1">
      <alignment vertical="center" wrapText="1"/>
    </xf>
    <xf numFmtId="49" fontId="11" fillId="0" borderId="7" xfId="0" applyNumberFormat="1" applyFont="1" applyBorder="1" applyAlignment="1">
      <alignment horizontal="left" vertical="center"/>
    </xf>
    <xf numFmtId="0" fontId="12" fillId="0" borderId="7" xfId="0" applyFont="1" applyBorder="1" applyAlignment="1">
      <alignment vertical="center"/>
    </xf>
    <xf numFmtId="49" fontId="12" fillId="0" borderId="0" xfId="0" applyNumberFormat="1" applyFont="1" applyAlignment="1">
      <alignment horizontal="left" vertical="center"/>
    </xf>
    <xf numFmtId="2" fontId="11" fillId="0" borderId="7" xfId="0" applyNumberFormat="1" applyFont="1" applyBorder="1" applyAlignment="1">
      <alignment vertical="center"/>
    </xf>
    <xf numFmtId="4" fontId="8" fillId="0" borderId="7" xfId="0" applyNumberFormat="1" applyFont="1" applyBorder="1" applyAlignment="1">
      <alignment horizontal="center" vertical="center"/>
    </xf>
    <xf numFmtId="4" fontId="28" fillId="8" borderId="0" xfId="0" applyNumberFormat="1" applyFont="1" applyFill="1" applyAlignment="1">
      <alignment horizontal="center" vertical="center" wrapText="1"/>
    </xf>
    <xf numFmtId="4" fontId="28" fillId="8" borderId="24" xfId="0" applyNumberFormat="1" applyFont="1" applyFill="1" applyBorder="1" applyAlignment="1">
      <alignment horizontal="center" vertical="center" wrapText="1"/>
    </xf>
    <xf numFmtId="4" fontId="11" fillId="2" borderId="7" xfId="0" applyNumberFormat="1" applyFont="1" applyFill="1" applyBorder="1" applyAlignment="1">
      <alignment horizontal="center" vertical="center" textRotation="90" wrapText="1"/>
    </xf>
    <xf numFmtId="4" fontId="11" fillId="2" borderId="23" xfId="0" applyNumberFormat="1" applyFont="1" applyFill="1" applyBorder="1" applyAlignment="1">
      <alignment horizontal="center" vertical="center" textRotation="90" wrapText="1"/>
    </xf>
    <xf numFmtId="4" fontId="8" fillId="2" borderId="12" xfId="0" applyNumberFormat="1" applyFont="1" applyFill="1" applyBorder="1" applyAlignment="1">
      <alignment horizontal="center" vertical="center" wrapText="1"/>
    </xf>
    <xf numFmtId="4" fontId="8" fillId="2" borderId="15" xfId="0" applyNumberFormat="1" applyFont="1" applyFill="1" applyBorder="1" applyAlignment="1">
      <alignment horizontal="center" vertical="center" wrapText="1"/>
    </xf>
    <xf numFmtId="4" fontId="8" fillId="2" borderId="21" xfId="0" applyNumberFormat="1" applyFont="1" applyFill="1" applyBorder="1" applyAlignment="1">
      <alignment horizontal="center" vertical="center"/>
    </xf>
    <xf numFmtId="4" fontId="8" fillId="2" borderId="11" xfId="0" applyNumberFormat="1" applyFont="1" applyFill="1" applyBorder="1" applyAlignment="1">
      <alignment horizontal="center" vertical="center"/>
    </xf>
    <xf numFmtId="4" fontId="8" fillId="2" borderId="10" xfId="0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 horizontal="right"/>
    </xf>
    <xf numFmtId="4" fontId="8" fillId="2" borderId="7" xfId="0" applyNumberFormat="1" applyFont="1" applyFill="1" applyBorder="1" applyAlignment="1">
      <alignment horizontal="center" vertical="center" textRotation="90" wrapText="1"/>
    </xf>
    <xf numFmtId="4" fontId="8" fillId="2" borderId="12" xfId="0" applyNumberFormat="1" applyFont="1" applyFill="1" applyBorder="1" applyAlignment="1">
      <alignment horizontal="center" vertical="center" textRotation="90" wrapText="1"/>
    </xf>
    <xf numFmtId="2" fontId="8" fillId="2" borderId="12" xfId="0" applyNumberFormat="1" applyFont="1" applyFill="1" applyBorder="1" applyAlignment="1">
      <alignment horizontal="center" vertical="center" wrapText="1"/>
    </xf>
    <xf numFmtId="2" fontId="8" fillId="2" borderId="15" xfId="0" applyNumberFormat="1" applyFont="1" applyFill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</cellXfs>
  <cellStyles count="10">
    <cellStyle name="Migliaia" xfId="1" builtinId="3"/>
    <cellStyle name="Normale" xfId="0" builtinId="0"/>
    <cellStyle name="Normale 11" xfId="8" xr:uid="{00000000-0005-0000-0000-000002000000}"/>
    <cellStyle name="Normale 2" xfId="2" xr:uid="{00000000-0005-0000-0000-000003000000}"/>
    <cellStyle name="Normale 2 2" xfId="5" xr:uid="{00000000-0005-0000-0000-000004000000}"/>
    <cellStyle name="Normale 2 4" xfId="7" xr:uid="{00000000-0005-0000-0000-000005000000}"/>
    <cellStyle name="Normale 3" xfId="4" xr:uid="{00000000-0005-0000-0000-000006000000}"/>
    <cellStyle name="Normale 4" xfId="6" xr:uid="{00000000-0005-0000-0000-000007000000}"/>
    <cellStyle name="Normale 4 2" xfId="9" xr:uid="{00000000-0005-0000-0000-000008000000}"/>
    <cellStyle name="Normale 7" xfId="3" xr:uid="{00000000-0005-0000-0000-000009000000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99"/>
      <color rgb="FFFF5050"/>
      <color rgb="FFFFCCCC"/>
      <color rgb="FF008000"/>
      <color rgb="FFCCFFFF"/>
      <color rgb="FFCCFFCC"/>
      <color rgb="FFFFFF99"/>
      <color rgb="FFFFFFCC"/>
      <color rgb="FFCCEC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47157-3F96-4CAD-A7D5-D20D288A83CA}">
  <sheetPr>
    <pageSetUpPr fitToPage="1"/>
  </sheetPr>
  <dimension ref="A1:D6"/>
  <sheetViews>
    <sheetView showGridLines="0" tabSelected="1" zoomScale="80" zoomScaleNormal="80" zoomScaleSheetLayoutView="100" workbookViewId="0">
      <selection activeCell="A3" sqref="A3"/>
    </sheetView>
  </sheetViews>
  <sheetFormatPr defaultColWidth="9.140625" defaultRowHeight="27.75" customHeight="1" x14ac:dyDescent="0.25"/>
  <cols>
    <col min="1" max="1" width="48.7109375" style="6" bestFit="1" customWidth="1"/>
    <col min="2" max="2" width="19.5703125" style="366" customWidth="1"/>
    <col min="3" max="3" width="14.140625" style="363" customWidth="1"/>
    <col min="4" max="4" width="57.42578125" style="362" bestFit="1" customWidth="1"/>
    <col min="5" max="16384" width="9.140625" style="362"/>
  </cols>
  <sheetData>
    <row r="1" spans="1:4" ht="27.75" customHeight="1" x14ac:dyDescent="0.25">
      <c r="A1" s="6" t="s">
        <v>1081</v>
      </c>
      <c r="B1" s="105"/>
      <c r="C1" s="152"/>
    </row>
    <row r="2" spans="1:4" ht="27.75" customHeight="1" x14ac:dyDescent="0.25">
      <c r="A2" s="6" t="s">
        <v>1087</v>
      </c>
      <c r="B2" s="105"/>
      <c r="C2" s="152"/>
    </row>
    <row r="3" spans="1:4" ht="27.75" customHeight="1" x14ac:dyDescent="0.25">
      <c r="A3" s="362"/>
      <c r="B3" s="362"/>
      <c r="C3" s="362"/>
    </row>
    <row r="4" spans="1:4" ht="27.75" customHeight="1" x14ac:dyDescent="0.25">
      <c r="A4" s="289" t="s">
        <v>1082</v>
      </c>
      <c r="B4" s="364" t="s">
        <v>25</v>
      </c>
      <c r="C4" s="282" t="s">
        <v>18</v>
      </c>
      <c r="D4" s="365" t="s">
        <v>1083</v>
      </c>
    </row>
    <row r="5" spans="1:4" ht="27.75" customHeight="1" x14ac:dyDescent="0.25">
      <c r="A5" s="162" t="s">
        <v>1086</v>
      </c>
      <c r="B5" s="185" t="s">
        <v>105</v>
      </c>
      <c r="C5" s="66">
        <v>21863.08</v>
      </c>
      <c r="D5" s="367" t="s">
        <v>1084</v>
      </c>
    </row>
    <row r="6" spans="1:4" ht="27.75" customHeight="1" x14ac:dyDescent="0.25">
      <c r="A6" s="162" t="s">
        <v>1086</v>
      </c>
      <c r="B6" s="185" t="s">
        <v>105</v>
      </c>
      <c r="C6" s="71">
        <v>10599.7</v>
      </c>
      <c r="D6" s="367" t="s">
        <v>1085</v>
      </c>
    </row>
  </sheetData>
  <sortState xmlns:xlrd2="http://schemas.microsoft.com/office/spreadsheetml/2017/richdata2" ref="A5:G7">
    <sortCondition ref="B5:B7"/>
    <sortCondition ref="D5:D7"/>
  </sortState>
  <pageMargins left="0.23622047244094491" right="0.23622047244094491" top="0.74803149606299213" bottom="0.74803149606299213" header="0.31496062992125984" footer="0.31496062992125984"/>
  <pageSetup paperSize="8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57"/>
  <sheetViews>
    <sheetView showGridLines="0" topLeftCell="S199" zoomScale="75" zoomScaleNormal="75" zoomScaleSheetLayoutView="100" workbookViewId="0">
      <selection activeCell="Y204" sqref="Y204"/>
    </sheetView>
  </sheetViews>
  <sheetFormatPr defaultColWidth="9.140625" defaultRowHeight="12.75" x14ac:dyDescent="0.2"/>
  <cols>
    <col min="1" max="1" width="4.85546875" style="9" customWidth="1"/>
    <col min="2" max="2" width="17.7109375" style="9" customWidth="1"/>
    <col min="3" max="3" width="19.5703125" style="179" customWidth="1"/>
    <col min="4" max="4" width="38.28515625" style="2" customWidth="1"/>
    <col min="5" max="5" width="14.85546875" style="9" customWidth="1"/>
    <col min="6" max="6" width="29.5703125" style="2" customWidth="1"/>
    <col min="7" max="7" width="40.140625" style="2" customWidth="1"/>
    <col min="8" max="8" width="8.42578125" style="10" customWidth="1"/>
    <col min="9" max="9" width="8.7109375" style="2" customWidth="1"/>
    <col min="10" max="10" width="13.140625" style="4" customWidth="1"/>
    <col min="11" max="11" width="14.140625" style="4" customWidth="1"/>
    <col min="12" max="12" width="14" style="4" customWidth="1"/>
    <col min="13" max="13" width="14.42578125" style="4" customWidth="1"/>
    <col min="14" max="14" width="13.140625" style="4" customWidth="1"/>
    <col min="15" max="15" width="13.42578125" style="4" customWidth="1"/>
    <col min="16" max="16" width="14" style="4" customWidth="1"/>
    <col min="17" max="17" width="13.42578125" style="4" customWidth="1"/>
    <col min="18" max="18" width="21.140625" style="114" customWidth="1"/>
    <col min="19" max="19" width="13" style="51" customWidth="1"/>
    <col min="20" max="20" width="14.140625" style="51" customWidth="1"/>
    <col min="21" max="21" width="8.28515625" style="4" customWidth="1"/>
    <col min="22" max="22" width="13.42578125" style="4" customWidth="1"/>
    <col min="23" max="23" width="13.7109375" style="4" customWidth="1"/>
    <col min="24" max="24" width="15.28515625" style="4" customWidth="1"/>
    <col min="25" max="26" width="9.140625" style="6" customWidth="1"/>
    <col min="27" max="31" width="9.140625" style="9" customWidth="1"/>
    <col min="32" max="16384" width="9.140625" style="9"/>
  </cols>
  <sheetData>
    <row r="1" spans="1:28" ht="21.75" customHeight="1" x14ac:dyDescent="0.2">
      <c r="A1" s="2" t="s">
        <v>0</v>
      </c>
      <c r="B1" s="103"/>
      <c r="C1" s="109"/>
      <c r="E1" s="7"/>
      <c r="I1" s="6"/>
      <c r="J1" s="79" t="s">
        <v>1</v>
      </c>
      <c r="K1" s="150"/>
      <c r="L1" s="150"/>
      <c r="M1" s="150"/>
      <c r="N1" s="150"/>
      <c r="O1" s="151">
        <f>L243</f>
        <v>9472053.0400000121</v>
      </c>
      <c r="Q1" s="152"/>
      <c r="R1" s="113"/>
      <c r="T1" s="79" t="s">
        <v>2</v>
      </c>
      <c r="U1" s="150"/>
      <c r="V1" s="150"/>
      <c r="W1" s="142"/>
      <c r="X1" s="143">
        <v>3148394.12</v>
      </c>
    </row>
    <row r="2" spans="1:28" ht="21.75" customHeight="1" x14ac:dyDescent="0.2">
      <c r="A2" s="6" t="s">
        <v>3</v>
      </c>
      <c r="B2" s="104"/>
      <c r="C2" s="105"/>
      <c r="D2" s="6"/>
      <c r="E2" s="8"/>
      <c r="I2" s="6"/>
      <c r="J2" s="180" t="s">
        <v>4</v>
      </c>
      <c r="L2" s="201"/>
      <c r="M2" s="152"/>
      <c r="N2" s="14"/>
      <c r="O2" s="153">
        <f>M243</f>
        <v>3181086.9200000041</v>
      </c>
      <c r="Q2" s="152"/>
      <c r="R2" s="113"/>
      <c r="T2" s="92" t="s">
        <v>5</v>
      </c>
      <c r="U2" s="152"/>
      <c r="V2" s="152"/>
      <c r="X2" s="274">
        <f>O8</f>
        <v>6739.0400000028312</v>
      </c>
    </row>
    <row r="3" spans="1:28" ht="21.75" customHeight="1" x14ac:dyDescent="0.2">
      <c r="A3" s="6" t="s">
        <v>6</v>
      </c>
      <c r="B3" s="104"/>
      <c r="C3" s="105"/>
      <c r="D3" s="6"/>
      <c r="E3" s="5"/>
      <c r="I3" s="6"/>
      <c r="J3" s="92" t="s">
        <v>7</v>
      </c>
      <c r="K3" s="152"/>
      <c r="L3" s="152"/>
      <c r="M3" s="152"/>
      <c r="N3" s="152"/>
      <c r="O3" s="153">
        <f>O1-O2</f>
        <v>6290966.1200000085</v>
      </c>
      <c r="R3" s="113"/>
      <c r="T3" s="180"/>
      <c r="X3" s="228"/>
    </row>
    <row r="4" spans="1:28" ht="21.75" customHeight="1" x14ac:dyDescent="0.2">
      <c r="A4" s="6" t="s">
        <v>8</v>
      </c>
      <c r="B4" s="6"/>
      <c r="C4" s="106"/>
      <c r="D4" s="6"/>
      <c r="E4" s="5"/>
      <c r="I4" s="6"/>
      <c r="J4" s="92" t="s">
        <v>9</v>
      </c>
      <c r="K4" s="152"/>
      <c r="L4" s="152"/>
      <c r="M4" s="152"/>
      <c r="N4" s="152"/>
      <c r="O4" s="154">
        <v>0</v>
      </c>
      <c r="R4" s="113"/>
      <c r="T4" s="199" t="s">
        <v>10</v>
      </c>
      <c r="U4" s="200"/>
      <c r="V4" s="200"/>
      <c r="W4" s="200"/>
      <c r="X4" s="144">
        <f>X1+X2</f>
        <v>3155133.1600000029</v>
      </c>
    </row>
    <row r="5" spans="1:28" ht="21.75" customHeight="1" x14ac:dyDescent="0.2">
      <c r="A5" s="2" t="s">
        <v>11</v>
      </c>
      <c r="B5" s="103"/>
      <c r="C5" s="109"/>
      <c r="E5" s="2"/>
      <c r="I5" s="6"/>
      <c r="J5" s="180" t="s">
        <v>12</v>
      </c>
      <c r="M5" s="152"/>
      <c r="N5" s="152"/>
      <c r="O5" s="153">
        <f>O3+O4</f>
        <v>6290966.1200000085</v>
      </c>
      <c r="R5" s="113"/>
      <c r="U5" s="378"/>
      <c r="V5" s="378"/>
      <c r="W5" s="378"/>
    </row>
    <row r="6" spans="1:28" ht="21.75" customHeight="1" x14ac:dyDescent="0.2">
      <c r="A6" s="2"/>
      <c r="B6" s="103"/>
      <c r="C6" s="109"/>
      <c r="E6" s="2"/>
      <c r="I6" s="6"/>
      <c r="J6" s="180" t="s">
        <v>13</v>
      </c>
      <c r="M6" s="152"/>
      <c r="N6" s="152"/>
      <c r="O6" s="153">
        <v>0</v>
      </c>
      <c r="R6" s="113"/>
      <c r="U6" s="181"/>
      <c r="V6" s="181"/>
      <c r="W6" s="181"/>
    </row>
    <row r="7" spans="1:28" ht="21.75" customHeight="1" x14ac:dyDescent="0.2">
      <c r="A7" s="6"/>
      <c r="B7" s="1"/>
      <c r="C7" s="107"/>
      <c r="D7" s="6"/>
      <c r="I7" s="3"/>
      <c r="J7" s="180" t="s">
        <v>14</v>
      </c>
      <c r="M7" s="152"/>
      <c r="N7" s="152"/>
      <c r="O7" s="153">
        <v>6297705.1600000001</v>
      </c>
      <c r="U7" s="181"/>
      <c r="V7" s="181"/>
      <c r="W7" s="181"/>
    </row>
    <row r="8" spans="1:28" x14ac:dyDescent="0.2">
      <c r="A8" s="6"/>
      <c r="B8" s="43"/>
      <c r="C8" s="174"/>
      <c r="D8" s="6"/>
      <c r="E8" s="6"/>
      <c r="I8" s="3"/>
      <c r="J8" s="111" t="s">
        <v>15</v>
      </c>
      <c r="K8" s="155"/>
      <c r="L8" s="155"/>
      <c r="M8" s="155"/>
      <c r="N8" s="155"/>
      <c r="O8" s="154">
        <f>O7-O243</f>
        <v>6739.0400000028312</v>
      </c>
      <c r="R8" s="115"/>
      <c r="S8" s="13"/>
      <c r="T8" s="13"/>
      <c r="U8" s="14"/>
      <c r="V8" s="19"/>
      <c r="W8" s="19"/>
      <c r="X8" s="19"/>
    </row>
    <row r="9" spans="1:28" x14ac:dyDescent="0.2">
      <c r="A9" s="6"/>
      <c r="B9" s="43"/>
      <c r="C9" s="174"/>
      <c r="D9" s="6"/>
      <c r="E9" s="6"/>
      <c r="I9" s="3"/>
      <c r="J9" s="152"/>
      <c r="K9" s="152"/>
      <c r="L9" s="152"/>
      <c r="R9" s="115"/>
      <c r="S9" s="13"/>
      <c r="T9" s="13"/>
      <c r="U9" s="14"/>
      <c r="V9" s="19"/>
      <c r="W9" s="19"/>
      <c r="X9" s="19"/>
    </row>
    <row r="10" spans="1:28" ht="33" customHeight="1" x14ac:dyDescent="0.2">
      <c r="A10" s="15"/>
      <c r="B10" s="44"/>
      <c r="C10" s="175"/>
      <c r="D10" s="210"/>
      <c r="E10" s="16"/>
      <c r="I10" s="17"/>
      <c r="J10" s="275">
        <v>8374.26</v>
      </c>
      <c r="K10" s="275">
        <v>11097.62</v>
      </c>
      <c r="L10" s="375" t="s">
        <v>16</v>
      </c>
      <c r="M10" s="376"/>
      <c r="N10" s="376"/>
      <c r="O10" s="376"/>
      <c r="P10" s="376"/>
      <c r="Q10" s="377"/>
      <c r="R10" s="116"/>
      <c r="S10" s="373" t="s">
        <v>17</v>
      </c>
      <c r="T10" s="373" t="s">
        <v>18</v>
      </c>
      <c r="U10" s="379" t="s">
        <v>19</v>
      </c>
      <c r="V10" s="379" t="s">
        <v>20</v>
      </c>
      <c r="W10" s="379" t="s">
        <v>21</v>
      </c>
      <c r="X10" s="371" t="s">
        <v>22</v>
      </c>
      <c r="AA10" s="7"/>
      <c r="AB10" s="7"/>
    </row>
    <row r="11" spans="1:28" ht="54" customHeight="1" x14ac:dyDescent="0.2">
      <c r="A11" s="33" t="s">
        <v>23</v>
      </c>
      <c r="B11" s="34" t="s">
        <v>24</v>
      </c>
      <c r="C11" s="35" t="s">
        <v>25</v>
      </c>
      <c r="D11" s="34" t="s">
        <v>26</v>
      </c>
      <c r="E11" s="34" t="s">
        <v>27</v>
      </c>
      <c r="F11" s="34" t="s">
        <v>28</v>
      </c>
      <c r="G11" s="35" t="s">
        <v>29</v>
      </c>
      <c r="H11" s="35" t="s">
        <v>30</v>
      </c>
      <c r="I11" s="20" t="s">
        <v>31</v>
      </c>
      <c r="J11" s="245" t="s">
        <v>32</v>
      </c>
      <c r="K11" s="245" t="s">
        <v>33</v>
      </c>
      <c r="L11" s="112" t="s">
        <v>16</v>
      </c>
      <c r="M11" s="112" t="s">
        <v>34</v>
      </c>
      <c r="N11" s="112" t="s">
        <v>35</v>
      </c>
      <c r="O11" s="112" t="s">
        <v>36</v>
      </c>
      <c r="P11" s="112" t="s">
        <v>37</v>
      </c>
      <c r="Q11" s="112" t="s">
        <v>38</v>
      </c>
      <c r="R11" s="117" t="s">
        <v>39</v>
      </c>
      <c r="S11" s="374"/>
      <c r="T11" s="374"/>
      <c r="U11" s="380"/>
      <c r="V11" s="380"/>
      <c r="W11" s="380"/>
      <c r="X11" s="372"/>
      <c r="Y11" s="334" t="s">
        <v>40</v>
      </c>
      <c r="Z11" s="334" t="s">
        <v>41</v>
      </c>
      <c r="AA11" s="7"/>
    </row>
    <row r="12" spans="1:28" ht="28.5" customHeight="1" x14ac:dyDescent="0.2">
      <c r="A12" s="23">
        <v>1</v>
      </c>
      <c r="B12" s="156" t="s">
        <v>42</v>
      </c>
      <c r="C12" s="184">
        <v>83001970264</v>
      </c>
      <c r="D12" s="291" t="s">
        <v>43</v>
      </c>
      <c r="E12" s="157" t="s">
        <v>44</v>
      </c>
      <c r="F12" s="156" t="s">
        <v>45</v>
      </c>
      <c r="G12" s="156" t="s">
        <v>46</v>
      </c>
      <c r="H12" s="52">
        <v>3</v>
      </c>
      <c r="I12" s="52" t="s">
        <v>47</v>
      </c>
      <c r="J12" s="276">
        <v>8374.26</v>
      </c>
      <c r="K12" s="53">
        <f>ROUND(K$10*H12,2)</f>
        <v>33292.86</v>
      </c>
      <c r="L12" s="54">
        <f>J12+K12</f>
        <v>41667.120000000003</v>
      </c>
      <c r="M12" s="279">
        <v>13947.29</v>
      </c>
      <c r="N12" s="53"/>
      <c r="O12" s="53">
        <f>L12-M12</f>
        <v>27719.83</v>
      </c>
      <c r="P12" s="53"/>
      <c r="Q12" s="53">
        <f>O12+P12</f>
        <v>27719.83</v>
      </c>
      <c r="R12" s="118">
        <f>ROUND(X$4/L$249*L12,8)</f>
        <v>14027.499881670001</v>
      </c>
      <c r="S12" s="54">
        <f>ROUND(R12,2)</f>
        <v>14027.5</v>
      </c>
      <c r="T12" s="54">
        <f>Q12+S12</f>
        <v>41747.33</v>
      </c>
      <c r="U12" s="55"/>
      <c r="V12" s="55"/>
      <c r="W12" s="55"/>
      <c r="X12" s="55"/>
      <c r="Y12" s="343"/>
      <c r="Z12" s="335"/>
      <c r="AA12" s="7"/>
      <c r="AB12" s="7"/>
    </row>
    <row r="13" spans="1:28" ht="28.5" customHeight="1" x14ac:dyDescent="0.2">
      <c r="A13" s="24">
        <v>2</v>
      </c>
      <c r="B13" s="158" t="s">
        <v>48</v>
      </c>
      <c r="C13" s="185">
        <v>83001970264</v>
      </c>
      <c r="D13" s="292" t="s">
        <v>43</v>
      </c>
      <c r="E13" s="159" t="s">
        <v>44</v>
      </c>
      <c r="F13" s="158" t="s">
        <v>49</v>
      </c>
      <c r="G13" s="158" t="s">
        <v>46</v>
      </c>
      <c r="H13" s="173">
        <v>2</v>
      </c>
      <c r="I13" s="56" t="s">
        <v>47</v>
      </c>
      <c r="J13" s="57">
        <v>8374.26</v>
      </c>
      <c r="K13" s="57">
        <f t="shared" ref="K13:K14" si="0">ROUND(K$10*H13,2)</f>
        <v>22195.24</v>
      </c>
      <c r="L13" s="58">
        <f t="shared" ref="L13:L73" si="1">J13+K13</f>
        <v>30569.5</v>
      </c>
      <c r="M13" s="280">
        <v>10230.73</v>
      </c>
      <c r="N13" s="57"/>
      <c r="O13" s="57">
        <f>L13-M13</f>
        <v>20338.77</v>
      </c>
      <c r="P13" s="57"/>
      <c r="Q13" s="57">
        <f>O13+P13</f>
        <v>20338.77</v>
      </c>
      <c r="R13" s="119">
        <f>ROUND(X$4/L$249*L13,8)</f>
        <v>10291.41581258</v>
      </c>
      <c r="S13" s="58">
        <f t="shared" ref="S13:S76" si="2">ROUND(R13,2)</f>
        <v>10291.42</v>
      </c>
      <c r="T13" s="58">
        <f t="shared" ref="T13:T14" si="3">Q13+S13</f>
        <v>30630.190000000002</v>
      </c>
      <c r="U13" s="59"/>
      <c r="V13" s="59"/>
      <c r="W13" s="59"/>
      <c r="X13" s="59"/>
      <c r="Y13" s="344"/>
      <c r="Z13" s="336"/>
      <c r="AA13" s="7"/>
      <c r="AB13" s="7"/>
    </row>
    <row r="14" spans="1:28" ht="28.5" customHeight="1" x14ac:dyDescent="0.2">
      <c r="A14" s="24">
        <v>3</v>
      </c>
      <c r="B14" s="158" t="s">
        <v>50</v>
      </c>
      <c r="C14" s="185">
        <v>83001970264</v>
      </c>
      <c r="D14" s="292" t="s">
        <v>43</v>
      </c>
      <c r="E14" s="158" t="s">
        <v>44</v>
      </c>
      <c r="F14" s="158" t="s">
        <v>51</v>
      </c>
      <c r="G14" s="158" t="s">
        <v>46</v>
      </c>
      <c r="H14" s="173">
        <v>2</v>
      </c>
      <c r="I14" s="56" t="s">
        <v>47</v>
      </c>
      <c r="J14" s="57">
        <v>8374.26</v>
      </c>
      <c r="K14" s="57">
        <f t="shared" si="0"/>
        <v>22195.24</v>
      </c>
      <c r="L14" s="58">
        <f t="shared" si="1"/>
        <v>30569.5</v>
      </c>
      <c r="M14" s="280">
        <v>10230.73</v>
      </c>
      <c r="N14" s="57"/>
      <c r="O14" s="57">
        <f>L14-M14</f>
        <v>20338.77</v>
      </c>
      <c r="P14" s="57"/>
      <c r="Q14" s="57">
        <f>O14+P14</f>
        <v>20338.77</v>
      </c>
      <c r="R14" s="119">
        <f>ROUND(X$4/L$249*L14,8)</f>
        <v>10291.41581258</v>
      </c>
      <c r="S14" s="58">
        <f t="shared" si="2"/>
        <v>10291.42</v>
      </c>
      <c r="T14" s="58">
        <f t="shared" si="3"/>
        <v>30630.190000000002</v>
      </c>
      <c r="U14" s="59"/>
      <c r="V14" s="59"/>
      <c r="W14" s="59"/>
      <c r="X14" s="59"/>
      <c r="Y14" s="345"/>
      <c r="Z14" s="337"/>
      <c r="AA14" s="7"/>
      <c r="AB14" s="7"/>
    </row>
    <row r="15" spans="1:28" ht="28.5" customHeight="1" x14ac:dyDescent="0.2">
      <c r="A15" s="25"/>
      <c r="B15" s="160"/>
      <c r="C15" s="186"/>
      <c r="D15" s="293"/>
      <c r="E15" s="160"/>
      <c r="F15" s="160"/>
      <c r="G15" s="160"/>
      <c r="H15" s="36"/>
      <c r="I15" s="36"/>
      <c r="J15" s="26"/>
      <c r="K15" s="26"/>
      <c r="L15" s="26"/>
      <c r="M15" s="26"/>
      <c r="N15" s="26"/>
      <c r="O15" s="26"/>
      <c r="P15" s="26"/>
      <c r="Q15" s="26"/>
      <c r="R15" s="120"/>
      <c r="S15" s="60"/>
      <c r="T15" s="61">
        <f>SUM(T12:T14)</f>
        <v>103007.71</v>
      </c>
      <c r="U15" s="62" t="s">
        <v>47</v>
      </c>
      <c r="V15" s="63">
        <f t="shared" ref="V15:V46" si="4">IF(U15="no",ROUND(T15*4/100,2), 0)</f>
        <v>4120.3100000000004</v>
      </c>
      <c r="W15" s="63">
        <f t="shared" ref="W15:W46" si="5">IF(U15="no",2,0)</f>
        <v>2</v>
      </c>
      <c r="X15" s="212">
        <f t="shared" ref="X15:X46" si="6">T15-V15-W15</f>
        <v>98885.400000000009</v>
      </c>
      <c r="Y15" s="338">
        <v>1408</v>
      </c>
      <c r="Z15" s="338">
        <v>1808</v>
      </c>
      <c r="AA15" s="7"/>
      <c r="AB15" s="7"/>
    </row>
    <row r="16" spans="1:28" ht="28.5" customHeight="1" x14ac:dyDescent="0.2">
      <c r="A16" s="41">
        <v>4</v>
      </c>
      <c r="B16" s="161" t="s">
        <v>52</v>
      </c>
      <c r="C16" s="187" t="s">
        <v>53</v>
      </c>
      <c r="D16" s="294" t="s">
        <v>54</v>
      </c>
      <c r="E16" s="161" t="s">
        <v>55</v>
      </c>
      <c r="F16" s="161" t="s">
        <v>56</v>
      </c>
      <c r="G16" s="161" t="s">
        <v>57</v>
      </c>
      <c r="H16" s="147">
        <v>6</v>
      </c>
      <c r="I16" s="64" t="s">
        <v>47</v>
      </c>
      <c r="J16" s="65">
        <v>8374.26</v>
      </c>
      <c r="K16" s="65">
        <f t="shared" ref="K16:K77" si="7">ROUND(K$10*H16,2)</f>
        <v>66585.72</v>
      </c>
      <c r="L16" s="66">
        <f t="shared" si="1"/>
        <v>74959.98</v>
      </c>
      <c r="M16" s="281">
        <v>25096.97</v>
      </c>
      <c r="N16" s="66"/>
      <c r="O16" s="66">
        <f t="shared" ref="O16:O45" si="8">L16-M16</f>
        <v>49863.009999999995</v>
      </c>
      <c r="P16" s="66"/>
      <c r="Q16" s="66">
        <f t="shared" ref="Q16:Q45" si="9">O16+P16</f>
        <v>49863.009999999995</v>
      </c>
      <c r="R16" s="121">
        <f t="shared" ref="R16:R30" si="10">ROUND(X$4/L$249*L16,8)</f>
        <v>25235.752088929999</v>
      </c>
      <c r="S16" s="302">
        <f>ROUND(R16,2)-0.01</f>
        <v>25235.74</v>
      </c>
      <c r="T16" s="98">
        <f t="shared" ref="T16:T79" si="11">Q16+S16</f>
        <v>75098.75</v>
      </c>
      <c r="U16" s="67" t="s">
        <v>47</v>
      </c>
      <c r="V16" s="102">
        <f t="shared" si="4"/>
        <v>3003.95</v>
      </c>
      <c r="W16" s="68">
        <f t="shared" si="5"/>
        <v>2</v>
      </c>
      <c r="X16" s="111">
        <f t="shared" si="6"/>
        <v>72092.800000000003</v>
      </c>
      <c r="Y16" s="289">
        <v>1409</v>
      </c>
      <c r="Z16" s="289">
        <v>1809</v>
      </c>
      <c r="AA16" s="7"/>
      <c r="AB16" s="7"/>
    </row>
    <row r="17" spans="1:32" ht="28.5" customHeight="1" x14ac:dyDescent="0.2">
      <c r="A17" s="41">
        <v>5</v>
      </c>
      <c r="B17" s="162" t="s">
        <v>58</v>
      </c>
      <c r="C17" s="185" t="s">
        <v>59</v>
      </c>
      <c r="D17" s="292" t="s">
        <v>60</v>
      </c>
      <c r="E17" s="163" t="s">
        <v>61</v>
      </c>
      <c r="F17" s="162" t="s">
        <v>62</v>
      </c>
      <c r="G17" s="161" t="s">
        <v>63</v>
      </c>
      <c r="H17" s="146">
        <v>2</v>
      </c>
      <c r="I17" s="69" t="s">
        <v>47</v>
      </c>
      <c r="J17" s="70">
        <v>8374.26</v>
      </c>
      <c r="K17" s="70">
        <f t="shared" si="7"/>
        <v>22195.24</v>
      </c>
      <c r="L17" s="71">
        <f t="shared" si="1"/>
        <v>30569.5</v>
      </c>
      <c r="M17" s="282">
        <v>10230.73</v>
      </c>
      <c r="N17" s="71"/>
      <c r="O17" s="71">
        <f t="shared" si="8"/>
        <v>20338.77</v>
      </c>
      <c r="P17" s="71"/>
      <c r="Q17" s="71">
        <f t="shared" si="9"/>
        <v>20338.77</v>
      </c>
      <c r="R17" s="122">
        <f t="shared" si="10"/>
        <v>10291.41581258</v>
      </c>
      <c r="S17" s="96">
        <f t="shared" si="2"/>
        <v>10291.42</v>
      </c>
      <c r="T17" s="71">
        <f t="shared" si="11"/>
        <v>30630.190000000002</v>
      </c>
      <c r="U17" s="72" t="s">
        <v>47</v>
      </c>
      <c r="V17" s="102">
        <f t="shared" si="4"/>
        <v>1225.21</v>
      </c>
      <c r="W17" s="73">
        <f t="shared" si="5"/>
        <v>2</v>
      </c>
      <c r="X17" s="74">
        <f t="shared" si="6"/>
        <v>29402.980000000003</v>
      </c>
      <c r="Y17" s="289">
        <v>1410</v>
      </c>
      <c r="Z17" s="338">
        <v>1810</v>
      </c>
      <c r="AA17" s="7"/>
      <c r="AB17" s="7"/>
    </row>
    <row r="18" spans="1:32" ht="28.5" customHeight="1" x14ac:dyDescent="0.2">
      <c r="A18" s="41">
        <v>6</v>
      </c>
      <c r="B18" s="162" t="s">
        <v>64</v>
      </c>
      <c r="C18" s="188" t="s">
        <v>65</v>
      </c>
      <c r="D18" s="294" t="s">
        <v>66</v>
      </c>
      <c r="E18" s="163" t="s">
        <v>61</v>
      </c>
      <c r="F18" s="162" t="s">
        <v>67</v>
      </c>
      <c r="G18" s="161" t="s">
        <v>68</v>
      </c>
      <c r="H18" s="146">
        <v>3</v>
      </c>
      <c r="I18" s="69" t="s">
        <v>47</v>
      </c>
      <c r="J18" s="70">
        <v>8374.26</v>
      </c>
      <c r="K18" s="70">
        <f t="shared" si="7"/>
        <v>33292.86</v>
      </c>
      <c r="L18" s="71">
        <f t="shared" si="1"/>
        <v>41667.120000000003</v>
      </c>
      <c r="M18" s="282">
        <v>17663.849999999999</v>
      </c>
      <c r="N18" s="71"/>
      <c r="O18" s="71">
        <f t="shared" si="8"/>
        <v>24003.270000000004</v>
      </c>
      <c r="P18" s="71"/>
      <c r="Q18" s="71">
        <f t="shared" si="9"/>
        <v>24003.270000000004</v>
      </c>
      <c r="R18" s="122">
        <f t="shared" si="10"/>
        <v>14027.499881670001</v>
      </c>
      <c r="S18" s="96">
        <f t="shared" si="2"/>
        <v>14027.5</v>
      </c>
      <c r="T18" s="71">
        <f t="shared" si="11"/>
        <v>38030.770000000004</v>
      </c>
      <c r="U18" s="72" t="s">
        <v>47</v>
      </c>
      <c r="V18" s="102">
        <f t="shared" si="4"/>
        <v>1521.23</v>
      </c>
      <c r="W18" s="73">
        <f t="shared" si="5"/>
        <v>2</v>
      </c>
      <c r="X18" s="74">
        <f t="shared" si="6"/>
        <v>36507.54</v>
      </c>
      <c r="Y18" s="289">
        <v>1411</v>
      </c>
      <c r="Z18" s="289">
        <v>1811</v>
      </c>
      <c r="AA18" s="7"/>
      <c r="AB18" s="7"/>
    </row>
    <row r="19" spans="1:32" ht="28.5" customHeight="1" x14ac:dyDescent="0.2">
      <c r="A19" s="41">
        <v>7</v>
      </c>
      <c r="B19" s="162" t="s">
        <v>69</v>
      </c>
      <c r="C19" s="185" t="s">
        <v>70</v>
      </c>
      <c r="D19" s="292" t="s">
        <v>71</v>
      </c>
      <c r="E19" s="163" t="s">
        <v>61</v>
      </c>
      <c r="F19" s="162" t="s">
        <v>72</v>
      </c>
      <c r="G19" s="161" t="s">
        <v>73</v>
      </c>
      <c r="H19" s="146">
        <v>3</v>
      </c>
      <c r="I19" s="69" t="s">
        <v>47</v>
      </c>
      <c r="J19" s="70">
        <v>8374.26</v>
      </c>
      <c r="K19" s="70">
        <f t="shared" si="7"/>
        <v>33292.86</v>
      </c>
      <c r="L19" s="71">
        <f t="shared" si="1"/>
        <v>41667.120000000003</v>
      </c>
      <c r="M19" s="282">
        <v>10230.73</v>
      </c>
      <c r="N19" s="71"/>
      <c r="O19" s="71">
        <f t="shared" si="8"/>
        <v>31436.390000000003</v>
      </c>
      <c r="P19" s="71"/>
      <c r="Q19" s="71">
        <f t="shared" si="9"/>
        <v>31436.390000000003</v>
      </c>
      <c r="R19" s="122">
        <f t="shared" si="10"/>
        <v>14027.499881670001</v>
      </c>
      <c r="S19" s="96">
        <f t="shared" si="2"/>
        <v>14027.5</v>
      </c>
      <c r="T19" s="71">
        <f t="shared" si="11"/>
        <v>45463.89</v>
      </c>
      <c r="U19" s="72" t="s">
        <v>47</v>
      </c>
      <c r="V19" s="102">
        <f t="shared" si="4"/>
        <v>1818.56</v>
      </c>
      <c r="W19" s="73">
        <f t="shared" si="5"/>
        <v>2</v>
      </c>
      <c r="X19" s="74">
        <f t="shared" si="6"/>
        <v>43643.33</v>
      </c>
      <c r="Y19" s="289">
        <v>1412</v>
      </c>
      <c r="Z19" s="338">
        <v>1812</v>
      </c>
      <c r="AA19" s="7"/>
      <c r="AB19" s="7"/>
    </row>
    <row r="20" spans="1:32" ht="28.5" customHeight="1" x14ac:dyDescent="0.2">
      <c r="A20" s="41">
        <v>8</v>
      </c>
      <c r="B20" s="162" t="s">
        <v>74</v>
      </c>
      <c r="C20" s="188">
        <v>83001590260</v>
      </c>
      <c r="D20" s="292" t="s">
        <v>75</v>
      </c>
      <c r="E20" s="163" t="s">
        <v>61</v>
      </c>
      <c r="F20" s="162" t="s">
        <v>76</v>
      </c>
      <c r="G20" s="161" t="s">
        <v>77</v>
      </c>
      <c r="H20" s="41">
        <v>4</v>
      </c>
      <c r="I20" s="69" t="s">
        <v>47</v>
      </c>
      <c r="J20" s="70">
        <v>8374.26</v>
      </c>
      <c r="K20" s="70">
        <f t="shared" si="7"/>
        <v>44390.48</v>
      </c>
      <c r="L20" s="71">
        <f t="shared" si="1"/>
        <v>52764.740000000005</v>
      </c>
      <c r="M20" s="282">
        <v>17663.849999999999</v>
      </c>
      <c r="N20" s="71"/>
      <c r="O20" s="71">
        <f t="shared" si="8"/>
        <v>35100.890000000007</v>
      </c>
      <c r="P20" s="71"/>
      <c r="Q20" s="71">
        <f t="shared" si="9"/>
        <v>35100.890000000007</v>
      </c>
      <c r="R20" s="122">
        <f t="shared" si="10"/>
        <v>17763.583950759999</v>
      </c>
      <c r="S20" s="96">
        <f t="shared" si="2"/>
        <v>17763.580000000002</v>
      </c>
      <c r="T20" s="71">
        <f t="shared" si="11"/>
        <v>52864.470000000008</v>
      </c>
      <c r="U20" s="72" t="s">
        <v>47</v>
      </c>
      <c r="V20" s="102">
        <f t="shared" si="4"/>
        <v>2114.58</v>
      </c>
      <c r="W20" s="73">
        <f t="shared" si="5"/>
        <v>2</v>
      </c>
      <c r="X20" s="74">
        <f t="shared" si="6"/>
        <v>50747.890000000007</v>
      </c>
      <c r="Y20" s="289">
        <v>1413</v>
      </c>
      <c r="Z20" s="289">
        <v>1814</v>
      </c>
      <c r="AA20" s="7"/>
      <c r="AB20" s="7"/>
      <c r="AE20" s="355"/>
      <c r="AF20" s="356"/>
    </row>
    <row r="21" spans="1:32" ht="28.5" customHeight="1" x14ac:dyDescent="0.2">
      <c r="A21" s="41">
        <v>10</v>
      </c>
      <c r="B21" s="162" t="s">
        <v>78</v>
      </c>
      <c r="C21" s="188">
        <v>80006950267</v>
      </c>
      <c r="D21" s="292" t="s">
        <v>79</v>
      </c>
      <c r="E21" s="162" t="s">
        <v>80</v>
      </c>
      <c r="F21" s="162" t="s">
        <v>81</v>
      </c>
      <c r="G21" s="161" t="s">
        <v>82</v>
      </c>
      <c r="H21" s="41">
        <v>3</v>
      </c>
      <c r="I21" s="69" t="s">
        <v>47</v>
      </c>
      <c r="J21" s="70">
        <v>8374.26</v>
      </c>
      <c r="K21" s="70">
        <f t="shared" si="7"/>
        <v>33292.86</v>
      </c>
      <c r="L21" s="71">
        <f t="shared" si="1"/>
        <v>41667.120000000003</v>
      </c>
      <c r="M21" s="282">
        <v>13947.28</v>
      </c>
      <c r="N21" s="71"/>
      <c r="O21" s="71">
        <f t="shared" si="8"/>
        <v>27719.840000000004</v>
      </c>
      <c r="P21" s="71"/>
      <c r="Q21" s="71">
        <f>O21+P21</f>
        <v>27719.840000000004</v>
      </c>
      <c r="R21" s="122">
        <f t="shared" si="10"/>
        <v>14027.499881670001</v>
      </c>
      <c r="S21" s="96">
        <f t="shared" si="2"/>
        <v>14027.5</v>
      </c>
      <c r="T21" s="71">
        <f t="shared" si="11"/>
        <v>41747.340000000004</v>
      </c>
      <c r="U21" s="72" t="s">
        <v>47</v>
      </c>
      <c r="V21" s="102">
        <f t="shared" si="4"/>
        <v>1669.89</v>
      </c>
      <c r="W21" s="73">
        <f t="shared" si="5"/>
        <v>2</v>
      </c>
      <c r="X21" s="74">
        <f t="shared" si="6"/>
        <v>40075.450000000004</v>
      </c>
      <c r="Y21" s="289">
        <v>1414</v>
      </c>
      <c r="Z21" s="289">
        <v>1815</v>
      </c>
      <c r="AA21" s="7"/>
      <c r="AB21" s="7"/>
    </row>
    <row r="22" spans="1:32" ht="28.5" customHeight="1" x14ac:dyDescent="0.2">
      <c r="A22" s="41">
        <v>12</v>
      </c>
      <c r="B22" s="162" t="s">
        <v>83</v>
      </c>
      <c r="C22" s="188">
        <v>80013280260</v>
      </c>
      <c r="D22" s="292" t="s">
        <v>84</v>
      </c>
      <c r="E22" s="162" t="s">
        <v>80</v>
      </c>
      <c r="F22" s="162" t="s">
        <v>85</v>
      </c>
      <c r="G22" s="161" t="s">
        <v>86</v>
      </c>
      <c r="H22" s="41">
        <v>2</v>
      </c>
      <c r="I22" s="69" t="s">
        <v>47</v>
      </c>
      <c r="J22" s="70">
        <v>8374.26</v>
      </c>
      <c r="K22" s="70">
        <f t="shared" si="7"/>
        <v>22195.24</v>
      </c>
      <c r="L22" s="71">
        <f t="shared" si="1"/>
        <v>30569.5</v>
      </c>
      <c r="M22" s="282">
        <v>10230.719999999999</v>
      </c>
      <c r="N22" s="71"/>
      <c r="O22" s="71">
        <f t="shared" si="8"/>
        <v>20338.78</v>
      </c>
      <c r="P22" s="71"/>
      <c r="Q22" s="71">
        <f t="shared" si="9"/>
        <v>20338.78</v>
      </c>
      <c r="R22" s="122">
        <f t="shared" si="10"/>
        <v>10291.41581258</v>
      </c>
      <c r="S22" s="96">
        <f t="shared" si="2"/>
        <v>10291.42</v>
      </c>
      <c r="T22" s="71">
        <f t="shared" si="11"/>
        <v>30630.199999999997</v>
      </c>
      <c r="U22" s="72" t="s">
        <v>47</v>
      </c>
      <c r="V22" s="102">
        <f t="shared" si="4"/>
        <v>1225.21</v>
      </c>
      <c r="W22" s="73">
        <f t="shared" si="5"/>
        <v>2</v>
      </c>
      <c r="X22" s="74">
        <f t="shared" si="6"/>
        <v>29402.989999999998</v>
      </c>
      <c r="Y22" s="289">
        <v>1415</v>
      </c>
      <c r="Z22" s="289">
        <v>1816</v>
      </c>
      <c r="AA22" s="7"/>
      <c r="AB22" s="7"/>
    </row>
    <row r="23" spans="1:32" ht="28.5" customHeight="1" x14ac:dyDescent="0.2">
      <c r="A23" s="41">
        <v>13</v>
      </c>
      <c r="B23" s="162" t="s">
        <v>87</v>
      </c>
      <c r="C23" s="188">
        <v>83000630265</v>
      </c>
      <c r="D23" s="292" t="s">
        <v>88</v>
      </c>
      <c r="E23" s="162" t="s">
        <v>89</v>
      </c>
      <c r="F23" s="162" t="s">
        <v>90</v>
      </c>
      <c r="G23" s="161" t="s">
        <v>91</v>
      </c>
      <c r="H23" s="41">
        <v>4</v>
      </c>
      <c r="I23" s="69" t="s">
        <v>47</v>
      </c>
      <c r="J23" s="70">
        <v>8374.26</v>
      </c>
      <c r="K23" s="70">
        <f t="shared" si="7"/>
        <v>44390.48</v>
      </c>
      <c r="L23" s="71">
        <f t="shared" si="1"/>
        <v>52764.740000000005</v>
      </c>
      <c r="M23" s="282">
        <v>21380.400000000001</v>
      </c>
      <c r="N23" s="71"/>
      <c r="O23" s="71">
        <f t="shared" si="8"/>
        <v>31384.340000000004</v>
      </c>
      <c r="P23" s="71"/>
      <c r="Q23" s="71">
        <f t="shared" si="9"/>
        <v>31384.340000000004</v>
      </c>
      <c r="R23" s="122">
        <f t="shared" si="10"/>
        <v>17763.583950759999</v>
      </c>
      <c r="S23" s="96">
        <f t="shared" si="2"/>
        <v>17763.580000000002</v>
      </c>
      <c r="T23" s="71">
        <f t="shared" si="11"/>
        <v>49147.920000000006</v>
      </c>
      <c r="U23" s="72" t="s">
        <v>47</v>
      </c>
      <c r="V23" s="102">
        <f t="shared" si="4"/>
        <v>1965.92</v>
      </c>
      <c r="W23" s="73">
        <f t="shared" si="5"/>
        <v>2</v>
      </c>
      <c r="X23" s="74">
        <f t="shared" si="6"/>
        <v>47180.000000000007</v>
      </c>
      <c r="Y23" s="289">
        <v>1416</v>
      </c>
      <c r="Z23" s="338">
        <v>1817</v>
      </c>
      <c r="AA23" s="7"/>
      <c r="AB23" s="7"/>
    </row>
    <row r="24" spans="1:32" ht="28.5" customHeight="1" x14ac:dyDescent="0.2">
      <c r="A24" s="41">
        <v>14</v>
      </c>
      <c r="B24" s="162" t="s">
        <v>92</v>
      </c>
      <c r="C24" s="185" t="s">
        <v>93</v>
      </c>
      <c r="D24" s="292" t="s">
        <v>94</v>
      </c>
      <c r="E24" s="162" t="s">
        <v>89</v>
      </c>
      <c r="F24" s="162" t="s">
        <v>95</v>
      </c>
      <c r="G24" s="162" t="s">
        <v>96</v>
      </c>
      <c r="H24" s="50">
        <v>3</v>
      </c>
      <c r="I24" s="69" t="s">
        <v>47</v>
      </c>
      <c r="J24" s="70">
        <v>8374.26</v>
      </c>
      <c r="K24" s="70">
        <f t="shared" si="7"/>
        <v>33292.86</v>
      </c>
      <c r="L24" s="71">
        <f t="shared" si="1"/>
        <v>41667.120000000003</v>
      </c>
      <c r="M24" s="282">
        <v>13947.28</v>
      </c>
      <c r="N24" s="71"/>
      <c r="O24" s="71">
        <f t="shared" si="8"/>
        <v>27719.840000000004</v>
      </c>
      <c r="P24" s="71"/>
      <c r="Q24" s="71">
        <f t="shared" si="9"/>
        <v>27719.840000000004</v>
      </c>
      <c r="R24" s="122">
        <f t="shared" si="10"/>
        <v>14027.499881670001</v>
      </c>
      <c r="S24" s="96">
        <f t="shared" si="2"/>
        <v>14027.5</v>
      </c>
      <c r="T24" s="71">
        <f t="shared" si="11"/>
        <v>41747.340000000004</v>
      </c>
      <c r="U24" s="351" t="s">
        <v>97</v>
      </c>
      <c r="V24" s="102">
        <f t="shared" si="4"/>
        <v>0</v>
      </c>
      <c r="W24" s="73">
        <f t="shared" si="5"/>
        <v>0</v>
      </c>
      <c r="X24" s="74">
        <f t="shared" si="6"/>
        <v>41747.340000000004</v>
      </c>
      <c r="Y24" s="289">
        <v>1417</v>
      </c>
      <c r="Z24" s="289">
        <v>1818</v>
      </c>
      <c r="AA24" s="7"/>
      <c r="AB24" s="7"/>
    </row>
    <row r="25" spans="1:32" ht="28.5" customHeight="1" x14ac:dyDescent="0.2">
      <c r="A25" s="41">
        <v>15</v>
      </c>
      <c r="B25" s="162" t="s">
        <v>98</v>
      </c>
      <c r="C25" s="185" t="s">
        <v>99</v>
      </c>
      <c r="D25" s="292" t="s">
        <v>100</v>
      </c>
      <c r="E25" s="162" t="s">
        <v>101</v>
      </c>
      <c r="F25" s="162" t="s">
        <v>102</v>
      </c>
      <c r="G25" s="162" t="s">
        <v>103</v>
      </c>
      <c r="H25" s="50">
        <v>2</v>
      </c>
      <c r="I25" s="69" t="s">
        <v>47</v>
      </c>
      <c r="J25" s="70">
        <v>8374.26</v>
      </c>
      <c r="K25" s="70">
        <f t="shared" si="7"/>
        <v>22195.24</v>
      </c>
      <c r="L25" s="71">
        <f t="shared" si="1"/>
        <v>30569.5</v>
      </c>
      <c r="M25" s="282">
        <v>13947.28</v>
      </c>
      <c r="N25" s="71"/>
      <c r="O25" s="71">
        <f t="shared" si="8"/>
        <v>16622.22</v>
      </c>
      <c r="P25" s="71"/>
      <c r="Q25" s="71">
        <f t="shared" si="9"/>
        <v>16622.22</v>
      </c>
      <c r="R25" s="122">
        <f t="shared" si="10"/>
        <v>10291.41581258</v>
      </c>
      <c r="S25" s="96">
        <f t="shared" si="2"/>
        <v>10291.42</v>
      </c>
      <c r="T25" s="71">
        <f t="shared" si="11"/>
        <v>26913.64</v>
      </c>
      <c r="U25" s="72" t="s">
        <v>47</v>
      </c>
      <c r="V25" s="102">
        <f t="shared" si="4"/>
        <v>1076.55</v>
      </c>
      <c r="W25" s="73">
        <f t="shared" si="5"/>
        <v>2</v>
      </c>
      <c r="X25" s="74">
        <f t="shared" si="6"/>
        <v>25835.09</v>
      </c>
      <c r="Y25" s="289">
        <v>1419</v>
      </c>
      <c r="Z25" s="338">
        <v>1820</v>
      </c>
      <c r="AA25" s="7"/>
      <c r="AB25" s="7"/>
    </row>
    <row r="26" spans="1:32" ht="28.5" customHeight="1" x14ac:dyDescent="0.2">
      <c r="A26" s="41">
        <v>16</v>
      </c>
      <c r="B26" s="162" t="s">
        <v>104</v>
      </c>
      <c r="C26" s="185" t="s">
        <v>105</v>
      </c>
      <c r="D26" s="292" t="s">
        <v>106</v>
      </c>
      <c r="E26" s="162" t="s">
        <v>101</v>
      </c>
      <c r="F26" s="162" t="s">
        <v>107</v>
      </c>
      <c r="G26" s="162" t="s">
        <v>108</v>
      </c>
      <c r="H26" s="50">
        <v>2</v>
      </c>
      <c r="I26" s="69" t="s">
        <v>47</v>
      </c>
      <c r="J26" s="70">
        <v>8374.26</v>
      </c>
      <c r="K26" s="70">
        <f t="shared" si="7"/>
        <v>22195.24</v>
      </c>
      <c r="L26" s="71">
        <f t="shared" si="1"/>
        <v>30569.5</v>
      </c>
      <c r="M26" s="282">
        <v>10230.73</v>
      </c>
      <c r="N26" s="71"/>
      <c r="O26" s="71">
        <f t="shared" si="8"/>
        <v>20338.77</v>
      </c>
      <c r="P26" s="71"/>
      <c r="Q26" s="71">
        <f t="shared" si="9"/>
        <v>20338.77</v>
      </c>
      <c r="R26" s="122">
        <f t="shared" si="10"/>
        <v>10291.41581258</v>
      </c>
      <c r="S26" s="71">
        <f t="shared" si="2"/>
        <v>10291.42</v>
      </c>
      <c r="T26" s="71">
        <f t="shared" si="11"/>
        <v>30630.190000000002</v>
      </c>
      <c r="U26" s="72" t="s">
        <v>47</v>
      </c>
      <c r="V26" s="102">
        <f t="shared" si="4"/>
        <v>1225.21</v>
      </c>
      <c r="W26" s="73">
        <f t="shared" si="5"/>
        <v>2</v>
      </c>
      <c r="X26" s="74">
        <f t="shared" si="6"/>
        <v>29402.980000000003</v>
      </c>
      <c r="Y26" s="289">
        <v>1421</v>
      </c>
      <c r="Z26" s="289">
        <v>1822</v>
      </c>
      <c r="AA26" s="7"/>
      <c r="AB26" s="7"/>
    </row>
    <row r="27" spans="1:32" ht="28.5" customHeight="1" x14ac:dyDescent="0.2">
      <c r="A27" s="41">
        <v>17</v>
      </c>
      <c r="B27" s="162" t="s">
        <v>109</v>
      </c>
      <c r="C27" s="188">
        <v>94151900266</v>
      </c>
      <c r="D27" s="292" t="s">
        <v>110</v>
      </c>
      <c r="E27" s="162" t="s">
        <v>111</v>
      </c>
      <c r="F27" s="162" t="s">
        <v>112</v>
      </c>
      <c r="G27" s="162" t="s">
        <v>113</v>
      </c>
      <c r="H27" s="50">
        <v>3</v>
      </c>
      <c r="I27" s="69" t="s">
        <v>47</v>
      </c>
      <c r="J27" s="70">
        <v>8374.26</v>
      </c>
      <c r="K27" s="70">
        <f t="shared" si="7"/>
        <v>33292.86</v>
      </c>
      <c r="L27" s="71">
        <f t="shared" si="1"/>
        <v>41667.120000000003</v>
      </c>
      <c r="M27" s="282">
        <v>13947.29</v>
      </c>
      <c r="N27" s="71"/>
      <c r="O27" s="71">
        <f t="shared" si="8"/>
        <v>27719.83</v>
      </c>
      <c r="P27" s="71"/>
      <c r="Q27" s="71">
        <f t="shared" si="9"/>
        <v>27719.83</v>
      </c>
      <c r="R27" s="122">
        <f t="shared" si="10"/>
        <v>14027.499881670001</v>
      </c>
      <c r="S27" s="71">
        <f t="shared" si="2"/>
        <v>14027.5</v>
      </c>
      <c r="T27" s="71">
        <f t="shared" si="11"/>
        <v>41747.33</v>
      </c>
      <c r="U27" s="72" t="s">
        <v>47</v>
      </c>
      <c r="V27" s="102">
        <f t="shared" si="4"/>
        <v>1669.89</v>
      </c>
      <c r="W27" s="73">
        <f t="shared" si="5"/>
        <v>2</v>
      </c>
      <c r="X27" s="74">
        <f t="shared" si="6"/>
        <v>40075.440000000002</v>
      </c>
      <c r="Y27" s="289">
        <v>1422</v>
      </c>
      <c r="Z27" s="338">
        <v>1823</v>
      </c>
      <c r="AA27" s="7"/>
    </row>
    <row r="28" spans="1:32" ht="28.5" customHeight="1" x14ac:dyDescent="0.2">
      <c r="A28" s="41">
        <v>18</v>
      </c>
      <c r="B28" s="162" t="s">
        <v>114</v>
      </c>
      <c r="C28" s="188">
        <v>94151240267</v>
      </c>
      <c r="D28" s="292" t="s">
        <v>115</v>
      </c>
      <c r="E28" s="162" t="s">
        <v>111</v>
      </c>
      <c r="F28" s="162" t="s">
        <v>116</v>
      </c>
      <c r="G28" s="162" t="s">
        <v>117</v>
      </c>
      <c r="H28" s="50">
        <v>2</v>
      </c>
      <c r="I28" s="69" t="s">
        <v>47</v>
      </c>
      <c r="J28" s="70">
        <v>8374.26</v>
      </c>
      <c r="K28" s="70">
        <f t="shared" si="7"/>
        <v>22195.24</v>
      </c>
      <c r="L28" s="71">
        <f t="shared" si="1"/>
        <v>30569.5</v>
      </c>
      <c r="M28" s="282">
        <v>13947.29</v>
      </c>
      <c r="N28" s="71"/>
      <c r="O28" s="71">
        <f t="shared" si="8"/>
        <v>16622.21</v>
      </c>
      <c r="P28" s="71"/>
      <c r="Q28" s="71">
        <f t="shared" si="9"/>
        <v>16622.21</v>
      </c>
      <c r="R28" s="122">
        <f t="shared" si="10"/>
        <v>10291.41581258</v>
      </c>
      <c r="S28" s="71">
        <f t="shared" si="2"/>
        <v>10291.42</v>
      </c>
      <c r="T28" s="71">
        <f t="shared" si="11"/>
        <v>26913.629999999997</v>
      </c>
      <c r="U28" s="72" t="s">
        <v>47</v>
      </c>
      <c r="V28" s="102">
        <f t="shared" si="4"/>
        <v>1076.55</v>
      </c>
      <c r="W28" s="73">
        <f t="shared" si="5"/>
        <v>2</v>
      </c>
      <c r="X28" s="74">
        <f t="shared" si="6"/>
        <v>25835.079999999998</v>
      </c>
      <c r="Y28" s="289">
        <v>1426</v>
      </c>
      <c r="Z28" s="289">
        <v>1829</v>
      </c>
      <c r="AA28" s="7"/>
      <c r="AB28" s="7"/>
    </row>
    <row r="29" spans="1:32" ht="28.5" customHeight="1" x14ac:dyDescent="0.2">
      <c r="A29" s="41">
        <v>19</v>
      </c>
      <c r="B29" s="162" t="s">
        <v>118</v>
      </c>
      <c r="C29" s="188">
        <v>80012880268</v>
      </c>
      <c r="D29" s="292" t="s">
        <v>119</v>
      </c>
      <c r="E29" s="162" t="s">
        <v>111</v>
      </c>
      <c r="F29" s="162" t="s">
        <v>120</v>
      </c>
      <c r="G29" s="162" t="s">
        <v>121</v>
      </c>
      <c r="H29" s="50">
        <v>1</v>
      </c>
      <c r="I29" s="69" t="s">
        <v>47</v>
      </c>
      <c r="J29" s="70">
        <v>8374.26</v>
      </c>
      <c r="K29" s="70">
        <f t="shared" si="7"/>
        <v>11097.62</v>
      </c>
      <c r="L29" s="71">
        <f t="shared" si="1"/>
        <v>19471.88</v>
      </c>
      <c r="M29" s="282">
        <v>6514.17</v>
      </c>
      <c r="N29" s="71"/>
      <c r="O29" s="71">
        <f t="shared" si="8"/>
        <v>12957.710000000001</v>
      </c>
      <c r="P29" s="71"/>
      <c r="Q29" s="71">
        <f t="shared" si="9"/>
        <v>12957.710000000001</v>
      </c>
      <c r="R29" s="122">
        <f t="shared" si="10"/>
        <v>6555.33174349</v>
      </c>
      <c r="S29" s="71">
        <f t="shared" si="2"/>
        <v>6555.33</v>
      </c>
      <c r="T29" s="71">
        <f t="shared" si="11"/>
        <v>19513.04</v>
      </c>
      <c r="U29" s="72" t="s">
        <v>47</v>
      </c>
      <c r="V29" s="102">
        <f t="shared" si="4"/>
        <v>780.52</v>
      </c>
      <c r="W29" s="73">
        <f t="shared" si="5"/>
        <v>2</v>
      </c>
      <c r="X29" s="74">
        <f t="shared" si="6"/>
        <v>18730.52</v>
      </c>
      <c r="Y29" s="357">
        <v>1427</v>
      </c>
      <c r="Z29" s="358">
        <v>1830</v>
      </c>
      <c r="AA29" s="7" t="s">
        <v>122</v>
      </c>
      <c r="AB29" s="7"/>
    </row>
    <row r="30" spans="1:32" ht="28.5" customHeight="1" x14ac:dyDescent="0.2">
      <c r="A30" s="41">
        <v>20</v>
      </c>
      <c r="B30" s="162" t="s">
        <v>123</v>
      </c>
      <c r="C30" s="188">
        <v>80008190268</v>
      </c>
      <c r="D30" s="292" t="s">
        <v>124</v>
      </c>
      <c r="E30" s="162" t="s">
        <v>125</v>
      </c>
      <c r="F30" s="162" t="s">
        <v>102</v>
      </c>
      <c r="G30" s="162" t="s">
        <v>126</v>
      </c>
      <c r="H30" s="50">
        <v>5</v>
      </c>
      <c r="I30" s="69" t="s">
        <v>47</v>
      </c>
      <c r="J30" s="70">
        <v>8374.26</v>
      </c>
      <c r="K30" s="70">
        <f t="shared" si="7"/>
        <v>55488.1</v>
      </c>
      <c r="L30" s="71">
        <f t="shared" si="1"/>
        <v>63862.36</v>
      </c>
      <c r="M30" s="282">
        <v>21380.41</v>
      </c>
      <c r="N30" s="71"/>
      <c r="O30" s="71">
        <f t="shared" si="8"/>
        <v>42481.95</v>
      </c>
      <c r="P30" s="71"/>
      <c r="Q30" s="71">
        <f t="shared" si="9"/>
        <v>42481.95</v>
      </c>
      <c r="R30" s="122">
        <f t="shared" si="10"/>
        <v>21499.66801985</v>
      </c>
      <c r="S30" s="71">
        <f t="shared" si="2"/>
        <v>21499.67</v>
      </c>
      <c r="T30" s="71">
        <f t="shared" si="11"/>
        <v>63981.619999999995</v>
      </c>
      <c r="U30" s="72" t="s">
        <v>47</v>
      </c>
      <c r="V30" s="102">
        <f t="shared" si="4"/>
        <v>2559.2600000000002</v>
      </c>
      <c r="W30" s="73">
        <f t="shared" si="5"/>
        <v>2</v>
      </c>
      <c r="X30" s="74">
        <f t="shared" si="6"/>
        <v>61420.359999999993</v>
      </c>
      <c r="Y30" s="289">
        <v>1428</v>
      </c>
      <c r="Z30" s="289">
        <v>1831</v>
      </c>
      <c r="AA30" s="7"/>
      <c r="AB30" s="7"/>
    </row>
    <row r="31" spans="1:32" ht="28.5" customHeight="1" x14ac:dyDescent="0.2">
      <c r="A31" s="251">
        <v>21</v>
      </c>
      <c r="B31" s="252" t="s">
        <v>127</v>
      </c>
      <c r="C31" s="253">
        <v>80008090260</v>
      </c>
      <c r="D31" s="295" t="s">
        <v>128</v>
      </c>
      <c r="E31" s="252" t="s">
        <v>129</v>
      </c>
      <c r="F31" s="252" t="s">
        <v>130</v>
      </c>
      <c r="G31" s="254" t="s">
        <v>131</v>
      </c>
      <c r="H31" s="251">
        <v>2</v>
      </c>
      <c r="I31" s="255" t="s">
        <v>47</v>
      </c>
      <c r="J31" s="277">
        <v>8374.26</v>
      </c>
      <c r="K31" s="277">
        <f t="shared" si="7"/>
        <v>22195.24</v>
      </c>
      <c r="L31" s="256">
        <f t="shared" si="1"/>
        <v>30569.5</v>
      </c>
      <c r="M31" s="283">
        <v>10230.73</v>
      </c>
      <c r="N31" s="256"/>
      <c r="O31" s="256">
        <f t="shared" si="8"/>
        <v>20338.77</v>
      </c>
      <c r="P31" s="256"/>
      <c r="Q31" s="256">
        <f t="shared" si="9"/>
        <v>20338.77</v>
      </c>
      <c r="R31" s="257">
        <v>0</v>
      </c>
      <c r="S31" s="256">
        <f t="shared" si="2"/>
        <v>0</v>
      </c>
      <c r="T31" s="256">
        <f t="shared" si="11"/>
        <v>20338.77</v>
      </c>
      <c r="U31" s="258" t="s">
        <v>47</v>
      </c>
      <c r="V31" s="354">
        <f t="shared" si="4"/>
        <v>813.55</v>
      </c>
      <c r="W31" s="259">
        <f t="shared" si="5"/>
        <v>2</v>
      </c>
      <c r="X31" s="260">
        <f t="shared" si="6"/>
        <v>19523.22</v>
      </c>
      <c r="Y31" s="340">
        <v>1429</v>
      </c>
      <c r="Z31" s="339">
        <v>1832</v>
      </c>
      <c r="AA31" s="7"/>
      <c r="AB31" s="7" t="s">
        <v>132</v>
      </c>
    </row>
    <row r="32" spans="1:32" ht="28.5" customHeight="1" x14ac:dyDescent="0.2">
      <c r="A32" s="41">
        <v>22</v>
      </c>
      <c r="B32" s="162" t="s">
        <v>133</v>
      </c>
      <c r="C32" s="188">
        <v>80008070262</v>
      </c>
      <c r="D32" s="292" t="s">
        <v>134</v>
      </c>
      <c r="E32" s="162" t="s">
        <v>129</v>
      </c>
      <c r="F32" s="162" t="s">
        <v>135</v>
      </c>
      <c r="G32" s="161" t="s">
        <v>136</v>
      </c>
      <c r="H32" s="41">
        <v>6</v>
      </c>
      <c r="I32" s="69" t="s">
        <v>47</v>
      </c>
      <c r="J32" s="70">
        <v>8374.26</v>
      </c>
      <c r="K32" s="70">
        <f t="shared" si="7"/>
        <v>66585.72</v>
      </c>
      <c r="L32" s="71">
        <f t="shared" si="1"/>
        <v>74959.98</v>
      </c>
      <c r="M32" s="282">
        <v>21380.41</v>
      </c>
      <c r="N32" s="71"/>
      <c r="O32" s="71">
        <f t="shared" si="8"/>
        <v>53579.569999999992</v>
      </c>
      <c r="P32" s="71"/>
      <c r="Q32" s="71">
        <f t="shared" si="9"/>
        <v>53579.569999999992</v>
      </c>
      <c r="R32" s="122">
        <f t="shared" ref="R32:R63" si="12">ROUND(X$4/L$249*L32,8)</f>
        <v>25235.752088929999</v>
      </c>
      <c r="S32" s="303">
        <f>ROUND(R32,2)-0.01</f>
        <v>25235.74</v>
      </c>
      <c r="T32" s="71">
        <f t="shared" si="11"/>
        <v>78815.31</v>
      </c>
      <c r="U32" s="72" t="s">
        <v>47</v>
      </c>
      <c r="V32" s="102">
        <f t="shared" si="4"/>
        <v>3152.61</v>
      </c>
      <c r="W32" s="73">
        <f t="shared" si="5"/>
        <v>2</v>
      </c>
      <c r="X32" s="74">
        <f t="shared" si="6"/>
        <v>75660.7</v>
      </c>
      <c r="Y32" s="289">
        <v>1430</v>
      </c>
      <c r="Z32" s="289">
        <v>1833</v>
      </c>
      <c r="AA32" s="7"/>
      <c r="AB32" s="7"/>
    </row>
    <row r="33" spans="1:30" ht="28.5" customHeight="1" x14ac:dyDescent="0.2">
      <c r="A33" s="41">
        <v>23</v>
      </c>
      <c r="B33" s="162" t="s">
        <v>137</v>
      </c>
      <c r="C33" s="188" t="s">
        <v>138</v>
      </c>
      <c r="D33" s="292" t="s">
        <v>139</v>
      </c>
      <c r="E33" s="162" t="s">
        <v>140</v>
      </c>
      <c r="F33" s="162" t="s">
        <v>141</v>
      </c>
      <c r="G33" s="161" t="s">
        <v>142</v>
      </c>
      <c r="H33" s="41">
        <v>2</v>
      </c>
      <c r="I33" s="69" t="s">
        <v>47</v>
      </c>
      <c r="J33" s="70">
        <v>8374.26</v>
      </c>
      <c r="K33" s="70">
        <f t="shared" si="7"/>
        <v>22195.24</v>
      </c>
      <c r="L33" s="71">
        <f t="shared" si="1"/>
        <v>30569.5</v>
      </c>
      <c r="M33" s="282">
        <v>10230.73</v>
      </c>
      <c r="N33" s="71"/>
      <c r="O33" s="71">
        <f t="shared" si="8"/>
        <v>20338.77</v>
      </c>
      <c r="P33" s="71"/>
      <c r="Q33" s="71">
        <f t="shared" si="9"/>
        <v>20338.77</v>
      </c>
      <c r="R33" s="122">
        <f t="shared" si="12"/>
        <v>10291.41581258</v>
      </c>
      <c r="S33" s="71">
        <f t="shared" si="2"/>
        <v>10291.42</v>
      </c>
      <c r="T33" s="71">
        <f t="shared" si="11"/>
        <v>30630.190000000002</v>
      </c>
      <c r="U33" s="72" t="s">
        <v>47</v>
      </c>
      <c r="V33" s="102">
        <f t="shared" si="4"/>
        <v>1225.21</v>
      </c>
      <c r="W33" s="73">
        <f t="shared" si="5"/>
        <v>2</v>
      </c>
      <c r="X33" s="74">
        <f t="shared" si="6"/>
        <v>29402.980000000003</v>
      </c>
      <c r="Y33" s="289">
        <v>1431</v>
      </c>
      <c r="Z33" s="338">
        <v>1834</v>
      </c>
      <c r="AA33" s="7"/>
      <c r="AB33" s="7"/>
    </row>
    <row r="34" spans="1:30" ht="28.5" customHeight="1" x14ac:dyDescent="0.2">
      <c r="A34" s="41">
        <v>24</v>
      </c>
      <c r="B34" s="162" t="s">
        <v>143</v>
      </c>
      <c r="C34" s="188">
        <v>81000010264</v>
      </c>
      <c r="D34" s="292" t="s">
        <v>144</v>
      </c>
      <c r="E34" s="162" t="s">
        <v>145</v>
      </c>
      <c r="F34" s="162" t="s">
        <v>146</v>
      </c>
      <c r="G34" s="161" t="s">
        <v>146</v>
      </c>
      <c r="H34" s="41">
        <v>2</v>
      </c>
      <c r="I34" s="69" t="s">
        <v>47</v>
      </c>
      <c r="J34" s="70">
        <v>8374.26</v>
      </c>
      <c r="K34" s="70">
        <f t="shared" si="7"/>
        <v>22195.24</v>
      </c>
      <c r="L34" s="71">
        <f t="shared" si="1"/>
        <v>30569.5</v>
      </c>
      <c r="M34" s="282">
        <v>13947.29</v>
      </c>
      <c r="N34" s="71"/>
      <c r="O34" s="71">
        <f t="shared" si="8"/>
        <v>16622.21</v>
      </c>
      <c r="P34" s="71"/>
      <c r="Q34" s="71">
        <f t="shared" si="9"/>
        <v>16622.21</v>
      </c>
      <c r="R34" s="122">
        <f t="shared" si="12"/>
        <v>10291.41581258</v>
      </c>
      <c r="S34" s="71">
        <f t="shared" si="2"/>
        <v>10291.42</v>
      </c>
      <c r="T34" s="71">
        <f t="shared" si="11"/>
        <v>26913.629999999997</v>
      </c>
      <c r="U34" s="72" t="s">
        <v>47</v>
      </c>
      <c r="V34" s="102">
        <f t="shared" si="4"/>
        <v>1076.55</v>
      </c>
      <c r="W34" s="73">
        <f t="shared" si="5"/>
        <v>2</v>
      </c>
      <c r="X34" s="74">
        <f t="shared" si="6"/>
        <v>25835.079999999998</v>
      </c>
      <c r="Y34" s="289">
        <v>1432</v>
      </c>
      <c r="Z34" s="289">
        <v>1835</v>
      </c>
      <c r="AA34" s="7"/>
      <c r="AB34" s="7"/>
      <c r="AC34" s="9" t="s">
        <v>147</v>
      </c>
      <c r="AD34" s="9" t="s">
        <v>148</v>
      </c>
    </row>
    <row r="35" spans="1:30" ht="28.5" customHeight="1" x14ac:dyDescent="0.2">
      <c r="A35" s="41">
        <v>25</v>
      </c>
      <c r="B35" s="162" t="s">
        <v>149</v>
      </c>
      <c r="C35" s="188">
        <v>81000110262</v>
      </c>
      <c r="D35" s="292" t="s">
        <v>150</v>
      </c>
      <c r="E35" s="162" t="s">
        <v>145</v>
      </c>
      <c r="F35" s="162" t="s">
        <v>151</v>
      </c>
      <c r="G35" s="162" t="s">
        <v>152</v>
      </c>
      <c r="H35" s="50">
        <v>5</v>
      </c>
      <c r="I35" s="69" t="s">
        <v>47</v>
      </c>
      <c r="J35" s="70">
        <v>8374.26</v>
      </c>
      <c r="K35" s="70">
        <f t="shared" si="7"/>
        <v>55488.1</v>
      </c>
      <c r="L35" s="71">
        <f t="shared" si="1"/>
        <v>63862.36</v>
      </c>
      <c r="M35" s="282">
        <v>21380.41</v>
      </c>
      <c r="N35" s="71"/>
      <c r="O35" s="71">
        <f t="shared" si="8"/>
        <v>42481.95</v>
      </c>
      <c r="P35" s="71"/>
      <c r="Q35" s="71">
        <f t="shared" si="9"/>
        <v>42481.95</v>
      </c>
      <c r="R35" s="122">
        <f t="shared" si="12"/>
        <v>21499.66801985</v>
      </c>
      <c r="S35" s="71">
        <f t="shared" si="2"/>
        <v>21499.67</v>
      </c>
      <c r="T35" s="71">
        <f t="shared" si="11"/>
        <v>63981.619999999995</v>
      </c>
      <c r="U35" s="72" t="s">
        <v>47</v>
      </c>
      <c r="V35" s="102">
        <f t="shared" si="4"/>
        <v>2559.2600000000002</v>
      </c>
      <c r="W35" s="73">
        <f t="shared" si="5"/>
        <v>2</v>
      </c>
      <c r="X35" s="74">
        <f t="shared" si="6"/>
        <v>61420.359999999993</v>
      </c>
      <c r="Y35" s="289">
        <v>1433</v>
      </c>
      <c r="Z35" s="338">
        <v>1836</v>
      </c>
      <c r="AA35" s="7"/>
      <c r="AB35" s="7"/>
      <c r="AC35" s="9" t="s">
        <v>153</v>
      </c>
      <c r="AD35" s="9" t="s">
        <v>154</v>
      </c>
    </row>
    <row r="36" spans="1:30" ht="28.5" customHeight="1" x14ac:dyDescent="0.2">
      <c r="A36" s="41">
        <v>26</v>
      </c>
      <c r="B36" s="162" t="s">
        <v>155</v>
      </c>
      <c r="C36" s="188" t="s">
        <v>156</v>
      </c>
      <c r="D36" s="292" t="s">
        <v>157</v>
      </c>
      <c r="E36" s="162" t="s">
        <v>145</v>
      </c>
      <c r="F36" s="162" t="s">
        <v>158</v>
      </c>
      <c r="G36" s="161" t="s">
        <v>159</v>
      </c>
      <c r="H36" s="41">
        <v>3</v>
      </c>
      <c r="I36" s="69" t="s">
        <v>47</v>
      </c>
      <c r="J36" s="70">
        <v>8374.26</v>
      </c>
      <c r="K36" s="70">
        <f t="shared" si="7"/>
        <v>33292.86</v>
      </c>
      <c r="L36" s="71">
        <f t="shared" si="1"/>
        <v>41667.120000000003</v>
      </c>
      <c r="M36" s="282">
        <v>13947.29</v>
      </c>
      <c r="N36" s="71"/>
      <c r="O36" s="71">
        <f t="shared" si="8"/>
        <v>27719.83</v>
      </c>
      <c r="P36" s="71"/>
      <c r="Q36" s="71">
        <f t="shared" si="9"/>
        <v>27719.83</v>
      </c>
      <c r="R36" s="122">
        <f t="shared" si="12"/>
        <v>14027.499881670001</v>
      </c>
      <c r="S36" s="71">
        <f t="shared" si="2"/>
        <v>14027.5</v>
      </c>
      <c r="T36" s="71">
        <f t="shared" si="11"/>
        <v>41747.33</v>
      </c>
      <c r="U36" s="72" t="s">
        <v>47</v>
      </c>
      <c r="V36" s="102">
        <f t="shared" si="4"/>
        <v>1669.89</v>
      </c>
      <c r="W36" s="73">
        <f t="shared" si="5"/>
        <v>2</v>
      </c>
      <c r="X36" s="74">
        <f t="shared" si="6"/>
        <v>40075.440000000002</v>
      </c>
      <c r="Y36" s="289">
        <v>1434</v>
      </c>
      <c r="Z36" s="289">
        <v>1837</v>
      </c>
      <c r="AA36" s="7"/>
      <c r="AB36" s="7"/>
    </row>
    <row r="37" spans="1:30" ht="28.5" customHeight="1" x14ac:dyDescent="0.2">
      <c r="A37" s="41">
        <v>27</v>
      </c>
      <c r="B37" s="162" t="s">
        <v>160</v>
      </c>
      <c r="C37" s="188">
        <v>81000090266</v>
      </c>
      <c r="D37" s="292" t="s">
        <v>161</v>
      </c>
      <c r="E37" s="162" t="s">
        <v>145</v>
      </c>
      <c r="F37" s="162" t="s">
        <v>107</v>
      </c>
      <c r="G37" s="162" t="s">
        <v>162</v>
      </c>
      <c r="H37" s="50">
        <v>6</v>
      </c>
      <c r="I37" s="69" t="s">
        <v>47</v>
      </c>
      <c r="J37" s="70">
        <v>8374.26</v>
      </c>
      <c r="K37" s="70">
        <f t="shared" si="7"/>
        <v>66585.72</v>
      </c>
      <c r="L37" s="71">
        <f t="shared" si="1"/>
        <v>74959.98</v>
      </c>
      <c r="M37" s="282">
        <v>21380.41</v>
      </c>
      <c r="N37" s="71"/>
      <c r="O37" s="71">
        <f t="shared" si="8"/>
        <v>53579.569999999992</v>
      </c>
      <c r="P37" s="71"/>
      <c r="Q37" s="71">
        <f t="shared" si="9"/>
        <v>53579.569999999992</v>
      </c>
      <c r="R37" s="122">
        <f t="shared" si="12"/>
        <v>25235.752088929999</v>
      </c>
      <c r="S37" s="303">
        <f>ROUND(R37,2)-0.01</f>
        <v>25235.74</v>
      </c>
      <c r="T37" s="71">
        <f t="shared" si="11"/>
        <v>78815.31</v>
      </c>
      <c r="U37" s="72" t="s">
        <v>47</v>
      </c>
      <c r="V37" s="102">
        <f t="shared" si="4"/>
        <v>3152.61</v>
      </c>
      <c r="W37" s="73">
        <f t="shared" si="5"/>
        <v>2</v>
      </c>
      <c r="X37" s="74">
        <f t="shared" si="6"/>
        <v>75660.7</v>
      </c>
      <c r="Y37" s="289">
        <v>1435</v>
      </c>
      <c r="Z37" s="338">
        <v>1838</v>
      </c>
      <c r="AA37" s="7"/>
      <c r="AB37" s="7"/>
      <c r="AC37" s="9" t="s">
        <v>163</v>
      </c>
      <c r="AD37" s="9">
        <v>74</v>
      </c>
    </row>
    <row r="38" spans="1:30" ht="28.5" customHeight="1" x14ac:dyDescent="0.2">
      <c r="A38" s="41">
        <v>28</v>
      </c>
      <c r="B38" s="162" t="s">
        <v>164</v>
      </c>
      <c r="C38" s="188">
        <v>81000170266</v>
      </c>
      <c r="D38" s="292" t="s">
        <v>165</v>
      </c>
      <c r="E38" s="162" t="s">
        <v>145</v>
      </c>
      <c r="F38" s="162" t="s">
        <v>135</v>
      </c>
      <c r="G38" s="161" t="s">
        <v>166</v>
      </c>
      <c r="H38" s="41">
        <v>4</v>
      </c>
      <c r="I38" s="69" t="s">
        <v>47</v>
      </c>
      <c r="J38" s="70">
        <v>8374.26</v>
      </c>
      <c r="K38" s="70">
        <f t="shared" si="7"/>
        <v>44390.48</v>
      </c>
      <c r="L38" s="71">
        <f t="shared" si="1"/>
        <v>52764.740000000005</v>
      </c>
      <c r="M38" s="282">
        <v>17663.849999999999</v>
      </c>
      <c r="N38" s="71"/>
      <c r="O38" s="71">
        <f t="shared" si="8"/>
        <v>35100.890000000007</v>
      </c>
      <c r="P38" s="71"/>
      <c r="Q38" s="71">
        <f t="shared" si="9"/>
        <v>35100.890000000007</v>
      </c>
      <c r="R38" s="122">
        <f t="shared" si="12"/>
        <v>17763.583950759999</v>
      </c>
      <c r="S38" s="71">
        <f t="shared" si="2"/>
        <v>17763.580000000002</v>
      </c>
      <c r="T38" s="71">
        <f t="shared" si="11"/>
        <v>52864.470000000008</v>
      </c>
      <c r="U38" s="72" t="s">
        <v>47</v>
      </c>
      <c r="V38" s="102">
        <f t="shared" si="4"/>
        <v>2114.58</v>
      </c>
      <c r="W38" s="73">
        <f t="shared" si="5"/>
        <v>2</v>
      </c>
      <c r="X38" s="74">
        <f t="shared" si="6"/>
        <v>50747.890000000007</v>
      </c>
      <c r="Y38" s="289">
        <v>1436</v>
      </c>
      <c r="Z38" s="289">
        <v>1839</v>
      </c>
      <c r="AA38" s="7"/>
      <c r="AB38" s="7"/>
    </row>
    <row r="39" spans="1:30" ht="28.5" customHeight="1" x14ac:dyDescent="0.2">
      <c r="A39" s="41">
        <v>29</v>
      </c>
      <c r="B39" s="162" t="s">
        <v>167</v>
      </c>
      <c r="C39" s="188">
        <v>81000150268</v>
      </c>
      <c r="D39" s="292" t="s">
        <v>168</v>
      </c>
      <c r="E39" s="162" t="s">
        <v>145</v>
      </c>
      <c r="F39" s="162" t="s">
        <v>135</v>
      </c>
      <c r="G39" s="161" t="s">
        <v>169</v>
      </c>
      <c r="H39" s="41">
        <v>4</v>
      </c>
      <c r="I39" s="69" t="s">
        <v>47</v>
      </c>
      <c r="J39" s="70">
        <v>8374.26</v>
      </c>
      <c r="K39" s="70">
        <f t="shared" si="7"/>
        <v>44390.48</v>
      </c>
      <c r="L39" s="71">
        <f t="shared" si="1"/>
        <v>52764.740000000005</v>
      </c>
      <c r="M39" s="282">
        <v>17663.849999999999</v>
      </c>
      <c r="N39" s="71"/>
      <c r="O39" s="71">
        <f t="shared" si="8"/>
        <v>35100.890000000007</v>
      </c>
      <c r="P39" s="71"/>
      <c r="Q39" s="71">
        <f t="shared" si="9"/>
        <v>35100.890000000007</v>
      </c>
      <c r="R39" s="122">
        <f t="shared" si="12"/>
        <v>17763.583950759999</v>
      </c>
      <c r="S39" s="71">
        <f t="shared" si="2"/>
        <v>17763.580000000002</v>
      </c>
      <c r="T39" s="71">
        <f t="shared" si="11"/>
        <v>52864.470000000008</v>
      </c>
      <c r="U39" s="72" t="s">
        <v>47</v>
      </c>
      <c r="V39" s="102">
        <f t="shared" si="4"/>
        <v>2114.58</v>
      </c>
      <c r="W39" s="73">
        <f t="shared" si="5"/>
        <v>2</v>
      </c>
      <c r="X39" s="74">
        <f t="shared" si="6"/>
        <v>50747.890000000007</v>
      </c>
      <c r="Y39" s="289">
        <v>1437</v>
      </c>
      <c r="Z39" s="289">
        <v>1840</v>
      </c>
      <c r="AA39" s="7"/>
      <c r="AB39" s="7"/>
    </row>
    <row r="40" spans="1:30" ht="28.5" customHeight="1" x14ac:dyDescent="0.2">
      <c r="A40" s="41">
        <v>30</v>
      </c>
      <c r="B40" s="162" t="s">
        <v>170</v>
      </c>
      <c r="C40" s="188">
        <v>81000130260</v>
      </c>
      <c r="D40" s="292" t="s">
        <v>171</v>
      </c>
      <c r="E40" s="162" t="s">
        <v>145</v>
      </c>
      <c r="F40" s="162" t="s">
        <v>172</v>
      </c>
      <c r="G40" s="161" t="s">
        <v>173</v>
      </c>
      <c r="H40" s="41">
        <v>3</v>
      </c>
      <c r="I40" s="69" t="s">
        <v>47</v>
      </c>
      <c r="J40" s="70">
        <v>8374.26</v>
      </c>
      <c r="K40" s="70">
        <f t="shared" si="7"/>
        <v>33292.86</v>
      </c>
      <c r="L40" s="71">
        <f t="shared" si="1"/>
        <v>41667.120000000003</v>
      </c>
      <c r="M40" s="282">
        <v>13947.29</v>
      </c>
      <c r="N40" s="71"/>
      <c r="O40" s="71">
        <f t="shared" si="8"/>
        <v>27719.83</v>
      </c>
      <c r="P40" s="71"/>
      <c r="Q40" s="71">
        <f t="shared" si="9"/>
        <v>27719.83</v>
      </c>
      <c r="R40" s="122">
        <f t="shared" si="12"/>
        <v>14027.499881670001</v>
      </c>
      <c r="S40" s="71">
        <f t="shared" si="2"/>
        <v>14027.5</v>
      </c>
      <c r="T40" s="71">
        <f t="shared" si="11"/>
        <v>41747.33</v>
      </c>
      <c r="U40" s="72" t="s">
        <v>47</v>
      </c>
      <c r="V40" s="102">
        <f t="shared" si="4"/>
        <v>1669.89</v>
      </c>
      <c r="W40" s="73">
        <f t="shared" si="5"/>
        <v>2</v>
      </c>
      <c r="X40" s="74">
        <f t="shared" si="6"/>
        <v>40075.440000000002</v>
      </c>
      <c r="Y40" s="289">
        <v>1438</v>
      </c>
      <c r="Z40" s="289">
        <v>1841</v>
      </c>
      <c r="AA40" s="7"/>
      <c r="AB40" s="7"/>
    </row>
    <row r="41" spans="1:30" ht="28.5" customHeight="1" x14ac:dyDescent="0.2">
      <c r="A41" s="41">
        <v>31</v>
      </c>
      <c r="B41" s="162" t="s">
        <v>174</v>
      </c>
      <c r="C41" s="185" t="s">
        <v>175</v>
      </c>
      <c r="D41" s="292" t="s">
        <v>176</v>
      </c>
      <c r="E41" s="162" t="s">
        <v>145</v>
      </c>
      <c r="F41" s="162" t="s">
        <v>177</v>
      </c>
      <c r="G41" s="162" t="s">
        <v>178</v>
      </c>
      <c r="H41" s="50">
        <v>5</v>
      </c>
      <c r="I41" s="69" t="s">
        <v>47</v>
      </c>
      <c r="J41" s="70">
        <v>8374.26</v>
      </c>
      <c r="K41" s="70">
        <f t="shared" si="7"/>
        <v>55488.1</v>
      </c>
      <c r="L41" s="71">
        <f t="shared" si="1"/>
        <v>63862.36</v>
      </c>
      <c r="M41" s="282">
        <v>17663.849999999999</v>
      </c>
      <c r="N41" s="71"/>
      <c r="O41" s="71">
        <f t="shared" si="8"/>
        <v>46198.51</v>
      </c>
      <c r="P41" s="71"/>
      <c r="Q41" s="71">
        <f t="shared" si="9"/>
        <v>46198.51</v>
      </c>
      <c r="R41" s="122">
        <f t="shared" si="12"/>
        <v>21499.66801985</v>
      </c>
      <c r="S41" s="71">
        <f t="shared" si="2"/>
        <v>21499.67</v>
      </c>
      <c r="T41" s="71">
        <f t="shared" si="11"/>
        <v>67698.179999999993</v>
      </c>
      <c r="U41" s="72" t="s">
        <v>47</v>
      </c>
      <c r="V41" s="102">
        <f t="shared" si="4"/>
        <v>2707.93</v>
      </c>
      <c r="W41" s="73">
        <f t="shared" si="5"/>
        <v>2</v>
      </c>
      <c r="X41" s="74">
        <f t="shared" si="6"/>
        <v>64988.249999999993</v>
      </c>
      <c r="Y41" s="289">
        <v>1439</v>
      </c>
      <c r="Z41" s="289">
        <v>1842</v>
      </c>
      <c r="AA41" s="7"/>
      <c r="AB41" s="7"/>
    </row>
    <row r="42" spans="1:30" ht="28.5" customHeight="1" x14ac:dyDescent="0.2">
      <c r="A42" s="41">
        <v>32</v>
      </c>
      <c r="B42" s="162" t="s">
        <v>179</v>
      </c>
      <c r="C42" s="188">
        <v>81000390260</v>
      </c>
      <c r="D42" s="292" t="s">
        <v>180</v>
      </c>
      <c r="E42" s="163" t="s">
        <v>181</v>
      </c>
      <c r="F42" s="162" t="s">
        <v>182</v>
      </c>
      <c r="G42" s="161" t="s">
        <v>183</v>
      </c>
      <c r="H42" s="41">
        <v>8</v>
      </c>
      <c r="I42" s="69" t="s">
        <v>47</v>
      </c>
      <c r="J42" s="70">
        <v>8374.26</v>
      </c>
      <c r="K42" s="70">
        <f t="shared" si="7"/>
        <v>88780.96</v>
      </c>
      <c r="L42" s="71">
        <f t="shared" si="1"/>
        <v>97155.22</v>
      </c>
      <c r="M42" s="282">
        <v>32530.1</v>
      </c>
      <c r="N42" s="71"/>
      <c r="O42" s="71">
        <f t="shared" si="8"/>
        <v>64625.120000000003</v>
      </c>
      <c r="P42" s="71"/>
      <c r="Q42" s="71">
        <f t="shared" si="9"/>
        <v>64625.120000000003</v>
      </c>
      <c r="R42" s="122">
        <f t="shared" si="12"/>
        <v>32707.92022711</v>
      </c>
      <c r="S42" s="303">
        <f>ROUND(R42,2)-0.01</f>
        <v>32707.91</v>
      </c>
      <c r="T42" s="71">
        <f t="shared" si="11"/>
        <v>97333.03</v>
      </c>
      <c r="U42" s="72" t="s">
        <v>47</v>
      </c>
      <c r="V42" s="102">
        <f t="shared" si="4"/>
        <v>3893.32</v>
      </c>
      <c r="W42" s="73">
        <f t="shared" si="5"/>
        <v>2</v>
      </c>
      <c r="X42" s="74">
        <f t="shared" si="6"/>
        <v>93437.709999999992</v>
      </c>
      <c r="Y42" s="289">
        <v>1440</v>
      </c>
      <c r="Z42" s="289">
        <v>1843</v>
      </c>
      <c r="AA42" s="7"/>
      <c r="AB42" s="7"/>
    </row>
    <row r="43" spans="1:30" ht="28.5" customHeight="1" x14ac:dyDescent="0.2">
      <c r="A43" s="41">
        <v>33</v>
      </c>
      <c r="B43" s="162" t="s">
        <v>184</v>
      </c>
      <c r="C43" s="185" t="s">
        <v>185</v>
      </c>
      <c r="D43" s="292" t="s">
        <v>186</v>
      </c>
      <c r="E43" s="162" t="s">
        <v>187</v>
      </c>
      <c r="F43" s="162" t="s">
        <v>188</v>
      </c>
      <c r="G43" s="161" t="s">
        <v>189</v>
      </c>
      <c r="H43" s="41">
        <v>4</v>
      </c>
      <c r="I43" s="69" t="s">
        <v>47</v>
      </c>
      <c r="J43" s="70">
        <v>8374.26</v>
      </c>
      <c r="K43" s="70">
        <f t="shared" si="7"/>
        <v>44390.48</v>
      </c>
      <c r="L43" s="71">
        <f t="shared" si="1"/>
        <v>52764.740000000005</v>
      </c>
      <c r="M43" s="282">
        <v>17663.849999999999</v>
      </c>
      <c r="N43" s="71"/>
      <c r="O43" s="71">
        <f t="shared" si="8"/>
        <v>35100.890000000007</v>
      </c>
      <c r="P43" s="71"/>
      <c r="Q43" s="71">
        <f t="shared" si="9"/>
        <v>35100.890000000007</v>
      </c>
      <c r="R43" s="122">
        <f t="shared" si="12"/>
        <v>17763.583950759999</v>
      </c>
      <c r="S43" s="71">
        <f t="shared" si="2"/>
        <v>17763.580000000002</v>
      </c>
      <c r="T43" s="71">
        <f t="shared" si="11"/>
        <v>52864.470000000008</v>
      </c>
      <c r="U43" s="72" t="s">
        <v>47</v>
      </c>
      <c r="V43" s="102">
        <f t="shared" si="4"/>
        <v>2114.58</v>
      </c>
      <c r="W43" s="73">
        <f t="shared" si="5"/>
        <v>2</v>
      </c>
      <c r="X43" s="74">
        <f t="shared" si="6"/>
        <v>50747.890000000007</v>
      </c>
      <c r="Y43" s="289">
        <v>1441</v>
      </c>
      <c r="Z43" s="289">
        <v>1844</v>
      </c>
      <c r="AA43" s="7"/>
      <c r="AB43" s="7"/>
    </row>
    <row r="44" spans="1:30" ht="28.5" customHeight="1" x14ac:dyDescent="0.2">
      <c r="A44" s="41">
        <v>34</v>
      </c>
      <c r="B44" s="162" t="s">
        <v>190</v>
      </c>
      <c r="C44" s="188">
        <v>95001150267</v>
      </c>
      <c r="D44" s="292" t="s">
        <v>191</v>
      </c>
      <c r="E44" s="162" t="s">
        <v>192</v>
      </c>
      <c r="F44" s="162" t="s">
        <v>193</v>
      </c>
      <c r="G44" s="161" t="s">
        <v>194</v>
      </c>
      <c r="H44" s="41">
        <v>3</v>
      </c>
      <c r="I44" s="69" t="s">
        <v>47</v>
      </c>
      <c r="J44" s="70">
        <v>8374.26</v>
      </c>
      <c r="K44" s="70">
        <f t="shared" si="7"/>
        <v>33292.86</v>
      </c>
      <c r="L44" s="71">
        <f t="shared" si="1"/>
        <v>41667.120000000003</v>
      </c>
      <c r="M44" s="282">
        <v>13947.29</v>
      </c>
      <c r="N44" s="71"/>
      <c r="O44" s="71">
        <f t="shared" si="8"/>
        <v>27719.83</v>
      </c>
      <c r="P44" s="71"/>
      <c r="Q44" s="71">
        <f t="shared" si="9"/>
        <v>27719.83</v>
      </c>
      <c r="R44" s="122">
        <f t="shared" si="12"/>
        <v>14027.499881670001</v>
      </c>
      <c r="S44" s="71">
        <f t="shared" si="2"/>
        <v>14027.5</v>
      </c>
      <c r="T44" s="71">
        <f t="shared" si="11"/>
        <v>41747.33</v>
      </c>
      <c r="U44" s="72" t="s">
        <v>47</v>
      </c>
      <c r="V44" s="102">
        <f t="shared" si="4"/>
        <v>1669.89</v>
      </c>
      <c r="W44" s="73">
        <f t="shared" si="5"/>
        <v>2</v>
      </c>
      <c r="X44" s="74">
        <f t="shared" si="6"/>
        <v>40075.440000000002</v>
      </c>
      <c r="Y44" s="289">
        <v>1442</v>
      </c>
      <c r="Z44" s="289">
        <v>1845</v>
      </c>
      <c r="AA44" s="7"/>
      <c r="AB44" s="7"/>
    </row>
    <row r="45" spans="1:30" ht="28.5" customHeight="1" x14ac:dyDescent="0.2">
      <c r="A45" s="41">
        <v>35</v>
      </c>
      <c r="B45" s="162" t="s">
        <v>195</v>
      </c>
      <c r="C45" s="188" t="s">
        <v>196</v>
      </c>
      <c r="D45" s="292" t="s">
        <v>197</v>
      </c>
      <c r="E45" s="162" t="s">
        <v>192</v>
      </c>
      <c r="F45" s="162" t="s">
        <v>198</v>
      </c>
      <c r="G45" s="161" t="s">
        <v>199</v>
      </c>
      <c r="H45" s="41">
        <v>3</v>
      </c>
      <c r="I45" s="69" t="s">
        <v>47</v>
      </c>
      <c r="J45" s="70">
        <v>8374.26</v>
      </c>
      <c r="K45" s="70">
        <f t="shared" si="7"/>
        <v>33292.86</v>
      </c>
      <c r="L45" s="71">
        <f t="shared" si="1"/>
        <v>41667.120000000003</v>
      </c>
      <c r="M45" s="282">
        <v>13947.29</v>
      </c>
      <c r="N45" s="71"/>
      <c r="O45" s="71">
        <f t="shared" si="8"/>
        <v>27719.83</v>
      </c>
      <c r="P45" s="71"/>
      <c r="Q45" s="71">
        <f t="shared" si="9"/>
        <v>27719.83</v>
      </c>
      <c r="R45" s="122">
        <f t="shared" si="12"/>
        <v>14027.499881670001</v>
      </c>
      <c r="S45" s="71">
        <f t="shared" si="2"/>
        <v>14027.5</v>
      </c>
      <c r="T45" s="71">
        <f t="shared" si="11"/>
        <v>41747.33</v>
      </c>
      <c r="U45" s="72" t="s">
        <v>47</v>
      </c>
      <c r="V45" s="102">
        <f t="shared" si="4"/>
        <v>1669.89</v>
      </c>
      <c r="W45" s="73">
        <f t="shared" si="5"/>
        <v>2</v>
      </c>
      <c r="X45" s="74">
        <f t="shared" si="6"/>
        <v>40075.440000000002</v>
      </c>
      <c r="Y45" s="289">
        <v>1444</v>
      </c>
      <c r="Z45" s="289">
        <v>1847</v>
      </c>
      <c r="AA45" s="7"/>
    </row>
    <row r="46" spans="1:30" ht="28.5" customHeight="1" x14ac:dyDescent="0.2">
      <c r="A46" s="41">
        <v>36</v>
      </c>
      <c r="B46" s="162" t="s">
        <v>200</v>
      </c>
      <c r="C46" s="185" t="s">
        <v>201</v>
      </c>
      <c r="D46" s="292" t="s">
        <v>202</v>
      </c>
      <c r="E46" s="162" t="s">
        <v>203</v>
      </c>
      <c r="F46" s="162" t="s">
        <v>204</v>
      </c>
      <c r="G46" s="161" t="s">
        <v>205</v>
      </c>
      <c r="H46" s="41">
        <v>4</v>
      </c>
      <c r="I46" s="69" t="s">
        <v>47</v>
      </c>
      <c r="J46" s="70">
        <v>8374.26</v>
      </c>
      <c r="K46" s="70">
        <f t="shared" si="7"/>
        <v>44390.48</v>
      </c>
      <c r="L46" s="71">
        <f t="shared" si="1"/>
        <v>52764.740000000005</v>
      </c>
      <c r="M46" s="282">
        <v>10230.73</v>
      </c>
      <c r="N46" s="71"/>
      <c r="O46" s="71">
        <f t="shared" ref="O46:O77" si="13">L46-M46</f>
        <v>42534.010000000009</v>
      </c>
      <c r="P46" s="71"/>
      <c r="Q46" s="71">
        <f t="shared" ref="Q46:Q77" si="14">O46+P46</f>
        <v>42534.010000000009</v>
      </c>
      <c r="R46" s="122">
        <f t="shared" si="12"/>
        <v>17763.583950759999</v>
      </c>
      <c r="S46" s="71">
        <f t="shared" si="2"/>
        <v>17763.580000000002</v>
      </c>
      <c r="T46" s="71">
        <f t="shared" si="11"/>
        <v>60297.590000000011</v>
      </c>
      <c r="U46" s="72" t="s">
        <v>47</v>
      </c>
      <c r="V46" s="102">
        <f t="shared" si="4"/>
        <v>2411.9</v>
      </c>
      <c r="W46" s="73">
        <f t="shared" si="5"/>
        <v>2</v>
      </c>
      <c r="X46" s="74">
        <f t="shared" si="6"/>
        <v>57883.69000000001</v>
      </c>
      <c r="Y46" s="289">
        <v>1446</v>
      </c>
      <c r="Z46" s="289">
        <v>1849</v>
      </c>
      <c r="AA46" s="7"/>
      <c r="AB46" s="7"/>
    </row>
    <row r="47" spans="1:30" ht="28.5" customHeight="1" x14ac:dyDescent="0.2">
      <c r="A47" s="41">
        <v>37</v>
      </c>
      <c r="B47" s="162" t="s">
        <v>206</v>
      </c>
      <c r="C47" s="188" t="s">
        <v>207</v>
      </c>
      <c r="D47" s="292" t="s">
        <v>208</v>
      </c>
      <c r="E47" s="162" t="s">
        <v>209</v>
      </c>
      <c r="F47" s="162" t="s">
        <v>116</v>
      </c>
      <c r="G47" s="161" t="s">
        <v>210</v>
      </c>
      <c r="H47" s="41">
        <v>3</v>
      </c>
      <c r="I47" s="69" t="s">
        <v>47</v>
      </c>
      <c r="J47" s="70">
        <v>8374.26</v>
      </c>
      <c r="K47" s="70">
        <f t="shared" si="7"/>
        <v>33292.86</v>
      </c>
      <c r="L47" s="71">
        <f t="shared" si="1"/>
        <v>41667.120000000003</v>
      </c>
      <c r="M47" s="282">
        <v>13947.29</v>
      </c>
      <c r="N47" s="71"/>
      <c r="O47" s="71">
        <f t="shared" si="13"/>
        <v>27719.83</v>
      </c>
      <c r="P47" s="71"/>
      <c r="Q47" s="71">
        <f t="shared" si="14"/>
        <v>27719.83</v>
      </c>
      <c r="R47" s="122">
        <f t="shared" si="12"/>
        <v>14027.499881670001</v>
      </c>
      <c r="S47" s="71">
        <f t="shared" si="2"/>
        <v>14027.5</v>
      </c>
      <c r="T47" s="71">
        <f t="shared" si="11"/>
        <v>41747.33</v>
      </c>
      <c r="U47" s="72" t="s">
        <v>47</v>
      </c>
      <c r="V47" s="102">
        <f t="shared" ref="V47:V78" si="15">IF(U47="no",ROUND(T47*4/100,2), 0)</f>
        <v>1669.89</v>
      </c>
      <c r="W47" s="73">
        <f t="shared" ref="W47:W78" si="16">IF(U47="no",2,0)</f>
        <v>2</v>
      </c>
      <c r="X47" s="74">
        <f t="shared" ref="X47:X78" si="17">T47-V47-W47</f>
        <v>40075.440000000002</v>
      </c>
      <c r="Y47" s="289">
        <v>1447</v>
      </c>
      <c r="Z47" s="289">
        <v>1850</v>
      </c>
      <c r="AA47" s="7"/>
      <c r="AB47" s="7"/>
    </row>
    <row r="48" spans="1:30" ht="28.5" customHeight="1" x14ac:dyDescent="0.2">
      <c r="A48" s="41">
        <v>38</v>
      </c>
      <c r="B48" s="162" t="s">
        <v>211</v>
      </c>
      <c r="C48" s="188" t="s">
        <v>212</v>
      </c>
      <c r="D48" s="292" t="s">
        <v>213</v>
      </c>
      <c r="E48" s="162" t="s">
        <v>209</v>
      </c>
      <c r="F48" s="162" t="s">
        <v>214</v>
      </c>
      <c r="G48" s="161" t="s">
        <v>215</v>
      </c>
      <c r="H48" s="41">
        <v>3</v>
      </c>
      <c r="I48" s="69" t="s">
        <v>47</v>
      </c>
      <c r="J48" s="70">
        <v>8374.26</v>
      </c>
      <c r="K48" s="70">
        <f t="shared" si="7"/>
        <v>33292.86</v>
      </c>
      <c r="L48" s="71">
        <f t="shared" si="1"/>
        <v>41667.120000000003</v>
      </c>
      <c r="M48" s="282">
        <v>13947.29</v>
      </c>
      <c r="N48" s="71"/>
      <c r="O48" s="71">
        <f t="shared" si="13"/>
        <v>27719.83</v>
      </c>
      <c r="P48" s="71"/>
      <c r="Q48" s="71">
        <f t="shared" si="14"/>
        <v>27719.83</v>
      </c>
      <c r="R48" s="122">
        <f t="shared" si="12"/>
        <v>14027.499881670001</v>
      </c>
      <c r="S48" s="71">
        <f t="shared" si="2"/>
        <v>14027.5</v>
      </c>
      <c r="T48" s="71">
        <f t="shared" si="11"/>
        <v>41747.33</v>
      </c>
      <c r="U48" s="72" t="s">
        <v>47</v>
      </c>
      <c r="V48" s="102">
        <f t="shared" si="15"/>
        <v>1669.89</v>
      </c>
      <c r="W48" s="73">
        <f t="shared" si="16"/>
        <v>2</v>
      </c>
      <c r="X48" s="74">
        <f t="shared" si="17"/>
        <v>40075.440000000002</v>
      </c>
      <c r="Y48" s="289">
        <v>1449</v>
      </c>
      <c r="Z48" s="289">
        <v>1852</v>
      </c>
      <c r="AA48" s="7"/>
      <c r="AB48" s="7"/>
    </row>
    <row r="49" spans="1:28" ht="28.5" customHeight="1" x14ac:dyDescent="0.2">
      <c r="A49" s="41">
        <v>39</v>
      </c>
      <c r="B49" s="162" t="s">
        <v>216</v>
      </c>
      <c r="C49" s="185" t="s">
        <v>217</v>
      </c>
      <c r="D49" s="292" t="s">
        <v>218</v>
      </c>
      <c r="E49" s="162" t="s">
        <v>219</v>
      </c>
      <c r="F49" s="162" t="s">
        <v>220</v>
      </c>
      <c r="G49" s="161" t="s">
        <v>221</v>
      </c>
      <c r="H49" s="41">
        <v>3</v>
      </c>
      <c r="I49" s="69" t="s">
        <v>47</v>
      </c>
      <c r="J49" s="70">
        <v>8374.26</v>
      </c>
      <c r="K49" s="70">
        <f t="shared" si="7"/>
        <v>33292.86</v>
      </c>
      <c r="L49" s="71">
        <f t="shared" si="1"/>
        <v>41667.120000000003</v>
      </c>
      <c r="M49" s="282">
        <v>13947.29</v>
      </c>
      <c r="N49" s="71"/>
      <c r="O49" s="71">
        <f t="shared" si="13"/>
        <v>27719.83</v>
      </c>
      <c r="P49" s="71"/>
      <c r="Q49" s="71">
        <f t="shared" si="14"/>
        <v>27719.83</v>
      </c>
      <c r="R49" s="122">
        <f t="shared" si="12"/>
        <v>14027.499881670001</v>
      </c>
      <c r="S49" s="71">
        <f t="shared" si="2"/>
        <v>14027.5</v>
      </c>
      <c r="T49" s="71">
        <f t="shared" si="11"/>
        <v>41747.33</v>
      </c>
      <c r="U49" s="72" t="s">
        <v>47</v>
      </c>
      <c r="V49" s="102">
        <f t="shared" si="15"/>
        <v>1669.89</v>
      </c>
      <c r="W49" s="73">
        <f t="shared" si="16"/>
        <v>2</v>
      </c>
      <c r="X49" s="74">
        <f t="shared" si="17"/>
        <v>40075.440000000002</v>
      </c>
      <c r="Y49" s="289">
        <v>1451</v>
      </c>
      <c r="Z49" s="289">
        <v>1854</v>
      </c>
      <c r="AA49" s="7"/>
      <c r="AB49" s="7"/>
    </row>
    <row r="50" spans="1:28" ht="28.5" customHeight="1" x14ac:dyDescent="0.2">
      <c r="A50" s="41">
        <v>40</v>
      </c>
      <c r="B50" s="162" t="s">
        <v>222</v>
      </c>
      <c r="C50" s="188" t="s">
        <v>223</v>
      </c>
      <c r="D50" s="292" t="s">
        <v>224</v>
      </c>
      <c r="E50" s="162" t="s">
        <v>219</v>
      </c>
      <c r="F50" s="162" t="s">
        <v>225</v>
      </c>
      <c r="G50" s="161" t="s">
        <v>226</v>
      </c>
      <c r="H50" s="41">
        <v>2</v>
      </c>
      <c r="I50" s="69" t="s">
        <v>47</v>
      </c>
      <c r="J50" s="70">
        <v>8374.26</v>
      </c>
      <c r="K50" s="70">
        <f t="shared" si="7"/>
        <v>22195.24</v>
      </c>
      <c r="L50" s="71">
        <f t="shared" si="1"/>
        <v>30569.5</v>
      </c>
      <c r="M50" s="282">
        <v>10230.73</v>
      </c>
      <c r="N50" s="71"/>
      <c r="O50" s="71">
        <f t="shared" si="13"/>
        <v>20338.77</v>
      </c>
      <c r="P50" s="71"/>
      <c r="Q50" s="71">
        <f t="shared" si="14"/>
        <v>20338.77</v>
      </c>
      <c r="R50" s="122">
        <f t="shared" si="12"/>
        <v>10291.41581258</v>
      </c>
      <c r="S50" s="71">
        <f t="shared" si="2"/>
        <v>10291.42</v>
      </c>
      <c r="T50" s="71">
        <f t="shared" si="11"/>
        <v>30630.190000000002</v>
      </c>
      <c r="U50" s="72" t="s">
        <v>47</v>
      </c>
      <c r="V50" s="102">
        <f t="shared" si="15"/>
        <v>1225.21</v>
      </c>
      <c r="W50" s="73">
        <f t="shared" si="16"/>
        <v>2</v>
      </c>
      <c r="X50" s="74">
        <f t="shared" si="17"/>
        <v>29402.980000000003</v>
      </c>
      <c r="Y50" s="289">
        <v>1453</v>
      </c>
      <c r="Z50" s="289">
        <v>1856</v>
      </c>
      <c r="AA50" s="7"/>
      <c r="AB50" s="7"/>
    </row>
    <row r="51" spans="1:28" ht="28.5" customHeight="1" x14ac:dyDescent="0.2">
      <c r="A51" s="41">
        <v>41</v>
      </c>
      <c r="B51" s="162" t="s">
        <v>227</v>
      </c>
      <c r="C51" s="188" t="s">
        <v>228</v>
      </c>
      <c r="D51" s="292" t="s">
        <v>229</v>
      </c>
      <c r="E51" s="162" t="s">
        <v>230</v>
      </c>
      <c r="F51" s="162" t="s">
        <v>231</v>
      </c>
      <c r="G51" s="161" t="s">
        <v>232</v>
      </c>
      <c r="H51" s="41">
        <v>4</v>
      </c>
      <c r="I51" s="69" t="s">
        <v>47</v>
      </c>
      <c r="J51" s="70">
        <v>8374.26</v>
      </c>
      <c r="K51" s="70">
        <f t="shared" si="7"/>
        <v>44390.48</v>
      </c>
      <c r="L51" s="71">
        <f t="shared" si="1"/>
        <v>52764.740000000005</v>
      </c>
      <c r="M51" s="282">
        <v>13947.29</v>
      </c>
      <c r="N51" s="71"/>
      <c r="O51" s="71">
        <f t="shared" si="13"/>
        <v>38817.450000000004</v>
      </c>
      <c r="P51" s="71"/>
      <c r="Q51" s="71">
        <f t="shared" si="14"/>
        <v>38817.450000000004</v>
      </c>
      <c r="R51" s="122">
        <f t="shared" si="12"/>
        <v>17763.583950759999</v>
      </c>
      <c r="S51" s="71">
        <f t="shared" si="2"/>
        <v>17763.580000000002</v>
      </c>
      <c r="T51" s="71">
        <f t="shared" si="11"/>
        <v>56581.030000000006</v>
      </c>
      <c r="U51" s="72" t="s">
        <v>47</v>
      </c>
      <c r="V51" s="102">
        <f t="shared" si="15"/>
        <v>2263.2399999999998</v>
      </c>
      <c r="W51" s="73">
        <f t="shared" si="16"/>
        <v>2</v>
      </c>
      <c r="X51" s="74">
        <f t="shared" si="17"/>
        <v>54315.790000000008</v>
      </c>
      <c r="Y51" s="289">
        <v>1454</v>
      </c>
      <c r="Z51" s="289">
        <v>1857</v>
      </c>
      <c r="AA51" s="7"/>
      <c r="AB51" s="7"/>
    </row>
    <row r="52" spans="1:28" ht="28.5" customHeight="1" x14ac:dyDescent="0.2">
      <c r="A52" s="41">
        <v>42</v>
      </c>
      <c r="B52" s="162" t="s">
        <v>233</v>
      </c>
      <c r="C52" s="188" t="s">
        <v>234</v>
      </c>
      <c r="D52" s="296" t="s">
        <v>235</v>
      </c>
      <c r="E52" s="162" t="s">
        <v>230</v>
      </c>
      <c r="F52" s="162" t="s">
        <v>236</v>
      </c>
      <c r="G52" s="161" t="s">
        <v>237</v>
      </c>
      <c r="H52" s="41">
        <v>2</v>
      </c>
      <c r="I52" s="69" t="s">
        <v>47</v>
      </c>
      <c r="J52" s="70">
        <v>8374.26</v>
      </c>
      <c r="K52" s="70">
        <f t="shared" si="7"/>
        <v>22195.24</v>
      </c>
      <c r="L52" s="71">
        <f t="shared" si="1"/>
        <v>30569.5</v>
      </c>
      <c r="M52" s="282">
        <v>10230.73</v>
      </c>
      <c r="N52" s="71"/>
      <c r="O52" s="71">
        <f t="shared" si="13"/>
        <v>20338.77</v>
      </c>
      <c r="P52" s="71"/>
      <c r="Q52" s="71">
        <f t="shared" si="14"/>
        <v>20338.77</v>
      </c>
      <c r="R52" s="122">
        <f t="shared" si="12"/>
        <v>10291.41581258</v>
      </c>
      <c r="S52" s="71">
        <f t="shared" si="2"/>
        <v>10291.42</v>
      </c>
      <c r="T52" s="71">
        <f t="shared" si="11"/>
        <v>30630.190000000002</v>
      </c>
      <c r="U52" s="72" t="s">
        <v>47</v>
      </c>
      <c r="V52" s="102">
        <f t="shared" si="15"/>
        <v>1225.21</v>
      </c>
      <c r="W52" s="73">
        <f t="shared" si="16"/>
        <v>2</v>
      </c>
      <c r="X52" s="74">
        <f t="shared" si="17"/>
        <v>29402.980000000003</v>
      </c>
      <c r="Y52" s="289">
        <v>1456</v>
      </c>
      <c r="Z52" s="289">
        <v>1859</v>
      </c>
      <c r="AA52" s="7"/>
      <c r="AB52" s="7"/>
    </row>
    <row r="53" spans="1:28" ht="28.5" customHeight="1" x14ac:dyDescent="0.2">
      <c r="A53" s="41">
        <v>43</v>
      </c>
      <c r="B53" s="162" t="s">
        <v>238</v>
      </c>
      <c r="C53" s="188">
        <v>91003670261</v>
      </c>
      <c r="D53" s="292" t="s">
        <v>239</v>
      </c>
      <c r="E53" s="162" t="s">
        <v>230</v>
      </c>
      <c r="F53" s="162" t="s">
        <v>107</v>
      </c>
      <c r="G53" s="161" t="s">
        <v>240</v>
      </c>
      <c r="H53" s="41">
        <v>2</v>
      </c>
      <c r="I53" s="69" t="s">
        <v>47</v>
      </c>
      <c r="J53" s="70">
        <v>8374.26</v>
      </c>
      <c r="K53" s="70">
        <f t="shared" si="7"/>
        <v>22195.24</v>
      </c>
      <c r="L53" s="71">
        <f t="shared" si="1"/>
        <v>30569.5</v>
      </c>
      <c r="M53" s="282">
        <v>10230.73</v>
      </c>
      <c r="N53" s="71"/>
      <c r="O53" s="71">
        <f t="shared" si="13"/>
        <v>20338.77</v>
      </c>
      <c r="P53" s="71"/>
      <c r="Q53" s="71">
        <f t="shared" si="14"/>
        <v>20338.77</v>
      </c>
      <c r="R53" s="122">
        <f t="shared" si="12"/>
        <v>10291.41581258</v>
      </c>
      <c r="S53" s="71">
        <f t="shared" si="2"/>
        <v>10291.42</v>
      </c>
      <c r="T53" s="71">
        <f t="shared" si="11"/>
        <v>30630.190000000002</v>
      </c>
      <c r="U53" s="72" t="s">
        <v>47</v>
      </c>
      <c r="V53" s="102">
        <f t="shared" si="15"/>
        <v>1225.21</v>
      </c>
      <c r="W53" s="73">
        <f t="shared" si="16"/>
        <v>2</v>
      </c>
      <c r="X53" s="74">
        <f t="shared" si="17"/>
        <v>29402.980000000003</v>
      </c>
      <c r="Y53" s="289">
        <v>1458</v>
      </c>
      <c r="Z53" s="289">
        <v>1861</v>
      </c>
      <c r="AA53" s="7"/>
      <c r="AB53" s="7"/>
    </row>
    <row r="54" spans="1:28" ht="28.5" customHeight="1" x14ac:dyDescent="0.2">
      <c r="A54" s="41">
        <v>44</v>
      </c>
      <c r="B54" s="162" t="s">
        <v>241</v>
      </c>
      <c r="C54" s="188" t="s">
        <v>242</v>
      </c>
      <c r="D54" s="296" t="s">
        <v>243</v>
      </c>
      <c r="E54" s="162" t="s">
        <v>230</v>
      </c>
      <c r="F54" s="162" t="s">
        <v>244</v>
      </c>
      <c r="G54" s="161" t="s">
        <v>245</v>
      </c>
      <c r="H54" s="41">
        <v>2</v>
      </c>
      <c r="I54" s="69" t="s">
        <v>47</v>
      </c>
      <c r="J54" s="70">
        <v>8374.26</v>
      </c>
      <c r="K54" s="70">
        <f t="shared" si="7"/>
        <v>22195.24</v>
      </c>
      <c r="L54" s="71">
        <f t="shared" si="1"/>
        <v>30569.5</v>
      </c>
      <c r="M54" s="282">
        <v>13947.29</v>
      </c>
      <c r="N54" s="71"/>
      <c r="O54" s="71">
        <f t="shared" si="13"/>
        <v>16622.21</v>
      </c>
      <c r="P54" s="71"/>
      <c r="Q54" s="71">
        <f t="shared" si="14"/>
        <v>16622.21</v>
      </c>
      <c r="R54" s="122">
        <f t="shared" si="12"/>
        <v>10291.41581258</v>
      </c>
      <c r="S54" s="71">
        <f t="shared" si="2"/>
        <v>10291.42</v>
      </c>
      <c r="T54" s="71">
        <f t="shared" si="11"/>
        <v>26913.629999999997</v>
      </c>
      <c r="U54" s="72" t="s">
        <v>47</v>
      </c>
      <c r="V54" s="102">
        <f t="shared" si="15"/>
        <v>1076.55</v>
      </c>
      <c r="W54" s="73">
        <f t="shared" si="16"/>
        <v>2</v>
      </c>
      <c r="X54" s="74">
        <f t="shared" si="17"/>
        <v>25835.079999999998</v>
      </c>
      <c r="Y54" s="289">
        <v>1460</v>
      </c>
      <c r="Z54" s="289">
        <v>1863</v>
      </c>
      <c r="AA54" s="7"/>
      <c r="AB54" s="7"/>
    </row>
    <row r="55" spans="1:28" ht="28.5" customHeight="1" x14ac:dyDescent="0.2">
      <c r="A55" s="41">
        <v>45</v>
      </c>
      <c r="B55" s="162" t="s">
        <v>246</v>
      </c>
      <c r="C55" s="185" t="s">
        <v>247</v>
      </c>
      <c r="D55" s="292" t="s">
        <v>248</v>
      </c>
      <c r="E55" s="162" t="s">
        <v>230</v>
      </c>
      <c r="F55" s="162" t="s">
        <v>249</v>
      </c>
      <c r="G55" s="161" t="s">
        <v>250</v>
      </c>
      <c r="H55" s="41">
        <v>5</v>
      </c>
      <c r="I55" s="69" t="s">
        <v>47</v>
      </c>
      <c r="J55" s="70">
        <v>8374.26</v>
      </c>
      <c r="K55" s="70">
        <f t="shared" si="7"/>
        <v>55488.1</v>
      </c>
      <c r="L55" s="71">
        <f t="shared" si="1"/>
        <v>63862.36</v>
      </c>
      <c r="M55" s="282">
        <v>21380.41</v>
      </c>
      <c r="N55" s="71"/>
      <c r="O55" s="71">
        <f t="shared" si="13"/>
        <v>42481.95</v>
      </c>
      <c r="P55" s="71"/>
      <c r="Q55" s="71">
        <f t="shared" si="14"/>
        <v>42481.95</v>
      </c>
      <c r="R55" s="122">
        <f t="shared" si="12"/>
        <v>21499.66801985</v>
      </c>
      <c r="S55" s="71">
        <f t="shared" si="2"/>
        <v>21499.67</v>
      </c>
      <c r="T55" s="71">
        <f t="shared" si="11"/>
        <v>63981.619999999995</v>
      </c>
      <c r="U55" s="72" t="s">
        <v>47</v>
      </c>
      <c r="V55" s="102">
        <f t="shared" si="15"/>
        <v>2559.2600000000002</v>
      </c>
      <c r="W55" s="73">
        <f t="shared" si="16"/>
        <v>2</v>
      </c>
      <c r="X55" s="74">
        <f t="shared" si="17"/>
        <v>61420.359999999993</v>
      </c>
      <c r="Y55" s="289">
        <v>1462</v>
      </c>
      <c r="Z55" s="289">
        <v>1865</v>
      </c>
      <c r="AA55" s="7"/>
      <c r="AB55" s="7"/>
    </row>
    <row r="56" spans="1:28" ht="28.5" customHeight="1" x14ac:dyDescent="0.2">
      <c r="A56" s="41">
        <v>46</v>
      </c>
      <c r="B56" s="162" t="s">
        <v>251</v>
      </c>
      <c r="C56" s="185" t="s">
        <v>252</v>
      </c>
      <c r="D56" s="292" t="s">
        <v>253</v>
      </c>
      <c r="E56" s="162" t="s">
        <v>230</v>
      </c>
      <c r="F56" s="162" t="s">
        <v>254</v>
      </c>
      <c r="G56" s="161" t="s">
        <v>255</v>
      </c>
      <c r="H56" s="41">
        <v>1</v>
      </c>
      <c r="I56" s="69" t="s">
        <v>47</v>
      </c>
      <c r="J56" s="70">
        <v>8374.26</v>
      </c>
      <c r="K56" s="70">
        <f t="shared" si="7"/>
        <v>11097.62</v>
      </c>
      <c r="L56" s="71">
        <f t="shared" si="1"/>
        <v>19471.88</v>
      </c>
      <c r="M56" s="282">
        <v>6514.17</v>
      </c>
      <c r="N56" s="71"/>
      <c r="O56" s="71">
        <f t="shared" si="13"/>
        <v>12957.710000000001</v>
      </c>
      <c r="P56" s="71"/>
      <c r="Q56" s="71">
        <f t="shared" si="14"/>
        <v>12957.710000000001</v>
      </c>
      <c r="R56" s="122">
        <f t="shared" si="12"/>
        <v>6555.33174349</v>
      </c>
      <c r="S56" s="71">
        <f t="shared" si="2"/>
        <v>6555.33</v>
      </c>
      <c r="T56" s="71">
        <f t="shared" si="11"/>
        <v>19513.04</v>
      </c>
      <c r="U56" s="72" t="s">
        <v>47</v>
      </c>
      <c r="V56" s="102">
        <f t="shared" si="15"/>
        <v>780.52</v>
      </c>
      <c r="W56" s="73">
        <f t="shared" si="16"/>
        <v>2</v>
      </c>
      <c r="X56" s="74">
        <f t="shared" si="17"/>
        <v>18730.52</v>
      </c>
      <c r="Y56" s="289">
        <v>1464</v>
      </c>
      <c r="Z56" s="289">
        <v>1867</v>
      </c>
      <c r="AA56" s="7"/>
      <c r="AB56" s="7"/>
    </row>
    <row r="57" spans="1:28" ht="28.5" customHeight="1" x14ac:dyDescent="0.2">
      <c r="A57" s="41">
        <v>47</v>
      </c>
      <c r="B57" s="162" t="s">
        <v>256</v>
      </c>
      <c r="C57" s="188" t="s">
        <v>257</v>
      </c>
      <c r="D57" s="292" t="s">
        <v>258</v>
      </c>
      <c r="E57" s="163" t="s">
        <v>259</v>
      </c>
      <c r="F57" s="162" t="s">
        <v>260</v>
      </c>
      <c r="G57" s="161" t="s">
        <v>261</v>
      </c>
      <c r="H57" s="41">
        <v>4</v>
      </c>
      <c r="I57" s="69" t="s">
        <v>47</v>
      </c>
      <c r="J57" s="70">
        <v>8374.26</v>
      </c>
      <c r="K57" s="70">
        <f t="shared" si="7"/>
        <v>44390.48</v>
      </c>
      <c r="L57" s="71">
        <f t="shared" si="1"/>
        <v>52764.740000000005</v>
      </c>
      <c r="M57" s="282">
        <v>21380.41</v>
      </c>
      <c r="N57" s="71"/>
      <c r="O57" s="71">
        <f t="shared" si="13"/>
        <v>31384.330000000005</v>
      </c>
      <c r="P57" s="71"/>
      <c r="Q57" s="71">
        <f t="shared" si="14"/>
        <v>31384.330000000005</v>
      </c>
      <c r="R57" s="122">
        <f t="shared" si="12"/>
        <v>17763.583950759999</v>
      </c>
      <c r="S57" s="71">
        <f t="shared" si="2"/>
        <v>17763.580000000002</v>
      </c>
      <c r="T57" s="71">
        <f t="shared" si="11"/>
        <v>49147.91</v>
      </c>
      <c r="U57" s="72" t="s">
        <v>47</v>
      </c>
      <c r="V57" s="102">
        <f t="shared" si="15"/>
        <v>1965.92</v>
      </c>
      <c r="W57" s="73">
        <f t="shared" si="16"/>
        <v>2</v>
      </c>
      <c r="X57" s="74">
        <f t="shared" si="17"/>
        <v>47179.990000000005</v>
      </c>
      <c r="Y57" s="289">
        <v>1465</v>
      </c>
      <c r="Z57" s="289">
        <v>1868</v>
      </c>
      <c r="AA57" s="7"/>
      <c r="AB57" s="7"/>
    </row>
    <row r="58" spans="1:28" ht="28.5" customHeight="1" x14ac:dyDescent="0.2">
      <c r="A58" s="41">
        <v>48</v>
      </c>
      <c r="B58" s="162" t="s">
        <v>262</v>
      </c>
      <c r="C58" s="189">
        <v>83000850269</v>
      </c>
      <c r="D58" s="292" t="s">
        <v>263</v>
      </c>
      <c r="E58" s="162" t="s">
        <v>264</v>
      </c>
      <c r="F58" s="162" t="s">
        <v>265</v>
      </c>
      <c r="G58" s="161" t="s">
        <v>266</v>
      </c>
      <c r="H58" s="41">
        <v>4</v>
      </c>
      <c r="I58" s="69" t="s">
        <v>47</v>
      </c>
      <c r="J58" s="70">
        <v>8374.26</v>
      </c>
      <c r="K58" s="70">
        <f t="shared" si="7"/>
        <v>44390.48</v>
      </c>
      <c r="L58" s="71">
        <f t="shared" si="1"/>
        <v>52764.740000000005</v>
      </c>
      <c r="M58" s="282">
        <v>13947.29</v>
      </c>
      <c r="N58" s="71"/>
      <c r="O58" s="71">
        <f t="shared" si="13"/>
        <v>38817.450000000004</v>
      </c>
      <c r="P58" s="71"/>
      <c r="Q58" s="71">
        <f t="shared" si="14"/>
        <v>38817.450000000004</v>
      </c>
      <c r="R58" s="122">
        <f t="shared" si="12"/>
        <v>17763.583950759999</v>
      </c>
      <c r="S58" s="71">
        <f t="shared" si="2"/>
        <v>17763.580000000002</v>
      </c>
      <c r="T58" s="71">
        <f t="shared" si="11"/>
        <v>56581.030000000006</v>
      </c>
      <c r="U58" s="72" t="s">
        <v>47</v>
      </c>
      <c r="V58" s="102">
        <f t="shared" si="15"/>
        <v>2263.2399999999998</v>
      </c>
      <c r="W58" s="73">
        <f t="shared" si="16"/>
        <v>2</v>
      </c>
      <c r="X58" s="74">
        <f t="shared" si="17"/>
        <v>54315.790000000008</v>
      </c>
      <c r="Y58" s="289">
        <v>1466</v>
      </c>
      <c r="Z58" s="289">
        <v>1869</v>
      </c>
      <c r="AA58" s="7"/>
      <c r="AB58" s="7"/>
    </row>
    <row r="59" spans="1:28" ht="28.5" customHeight="1" x14ac:dyDescent="0.2">
      <c r="A59" s="41">
        <v>49</v>
      </c>
      <c r="B59" s="162" t="s">
        <v>267</v>
      </c>
      <c r="C59" s="188" t="s">
        <v>268</v>
      </c>
      <c r="D59" s="292" t="s">
        <v>269</v>
      </c>
      <c r="E59" s="162" t="s">
        <v>264</v>
      </c>
      <c r="F59" s="162" t="s">
        <v>270</v>
      </c>
      <c r="G59" s="161" t="s">
        <v>271</v>
      </c>
      <c r="H59" s="41">
        <v>3</v>
      </c>
      <c r="I59" s="69" t="s">
        <v>47</v>
      </c>
      <c r="J59" s="70">
        <v>8374.26</v>
      </c>
      <c r="K59" s="70">
        <f t="shared" si="7"/>
        <v>33292.86</v>
      </c>
      <c r="L59" s="71">
        <f t="shared" si="1"/>
        <v>41667.120000000003</v>
      </c>
      <c r="M59" s="282">
        <v>17663.849999999999</v>
      </c>
      <c r="N59" s="71"/>
      <c r="O59" s="71">
        <f t="shared" si="13"/>
        <v>24003.270000000004</v>
      </c>
      <c r="P59" s="71"/>
      <c r="Q59" s="71">
        <f t="shared" si="14"/>
        <v>24003.270000000004</v>
      </c>
      <c r="R59" s="122">
        <f t="shared" si="12"/>
        <v>14027.499881670001</v>
      </c>
      <c r="S59" s="71">
        <f t="shared" si="2"/>
        <v>14027.5</v>
      </c>
      <c r="T59" s="71">
        <f t="shared" si="11"/>
        <v>38030.770000000004</v>
      </c>
      <c r="U59" s="72" t="s">
        <v>47</v>
      </c>
      <c r="V59" s="102">
        <f t="shared" si="15"/>
        <v>1521.23</v>
      </c>
      <c r="W59" s="73">
        <f t="shared" si="16"/>
        <v>2</v>
      </c>
      <c r="X59" s="74">
        <f t="shared" si="17"/>
        <v>36507.54</v>
      </c>
      <c r="Y59" s="289">
        <v>1467</v>
      </c>
      <c r="Z59" s="289">
        <v>1870</v>
      </c>
      <c r="AA59" s="7"/>
      <c r="AB59" s="7"/>
    </row>
    <row r="60" spans="1:28" ht="28.5" customHeight="1" x14ac:dyDescent="0.2">
      <c r="A60" s="41">
        <v>50</v>
      </c>
      <c r="B60" s="162" t="s">
        <v>272</v>
      </c>
      <c r="C60" s="188" t="s">
        <v>273</v>
      </c>
      <c r="D60" s="292" t="s">
        <v>274</v>
      </c>
      <c r="E60" s="162" t="s">
        <v>264</v>
      </c>
      <c r="F60" s="162" t="s">
        <v>275</v>
      </c>
      <c r="G60" s="161" t="s">
        <v>276</v>
      </c>
      <c r="H60" s="41">
        <v>2</v>
      </c>
      <c r="I60" s="69" t="s">
        <v>47</v>
      </c>
      <c r="J60" s="70">
        <v>8374.26</v>
      </c>
      <c r="K60" s="70">
        <f t="shared" si="7"/>
        <v>22195.24</v>
      </c>
      <c r="L60" s="71">
        <f t="shared" si="1"/>
        <v>30569.5</v>
      </c>
      <c r="M60" s="282">
        <v>10230.73</v>
      </c>
      <c r="N60" s="71"/>
      <c r="O60" s="71">
        <f t="shared" si="13"/>
        <v>20338.77</v>
      </c>
      <c r="P60" s="71"/>
      <c r="Q60" s="71">
        <f t="shared" si="14"/>
        <v>20338.77</v>
      </c>
      <c r="R60" s="122">
        <f t="shared" si="12"/>
        <v>10291.41581258</v>
      </c>
      <c r="S60" s="71">
        <f t="shared" si="2"/>
        <v>10291.42</v>
      </c>
      <c r="T60" s="71">
        <f t="shared" si="11"/>
        <v>30630.190000000002</v>
      </c>
      <c r="U60" s="72" t="s">
        <v>47</v>
      </c>
      <c r="V60" s="102">
        <f t="shared" si="15"/>
        <v>1225.21</v>
      </c>
      <c r="W60" s="73">
        <f t="shared" si="16"/>
        <v>2</v>
      </c>
      <c r="X60" s="74">
        <f t="shared" si="17"/>
        <v>29402.980000000003</v>
      </c>
      <c r="Y60" s="289">
        <v>1468</v>
      </c>
      <c r="Z60" s="289">
        <v>1871</v>
      </c>
      <c r="AA60" s="7"/>
      <c r="AB60" s="7"/>
    </row>
    <row r="61" spans="1:28" ht="28.5" customHeight="1" x14ac:dyDescent="0.2">
      <c r="A61" s="41">
        <v>51</v>
      </c>
      <c r="B61" s="162" t="s">
        <v>277</v>
      </c>
      <c r="C61" s="188" t="s">
        <v>278</v>
      </c>
      <c r="D61" s="292" t="s">
        <v>279</v>
      </c>
      <c r="E61" s="162" t="s">
        <v>280</v>
      </c>
      <c r="F61" s="162" t="s">
        <v>225</v>
      </c>
      <c r="G61" s="161" t="s">
        <v>281</v>
      </c>
      <c r="H61" s="41">
        <v>3</v>
      </c>
      <c r="I61" s="69" t="s">
        <v>47</v>
      </c>
      <c r="J61" s="70">
        <v>8374.26</v>
      </c>
      <c r="K61" s="70">
        <f t="shared" si="7"/>
        <v>33292.86</v>
      </c>
      <c r="L61" s="71">
        <f t="shared" si="1"/>
        <v>41667.120000000003</v>
      </c>
      <c r="M61" s="282">
        <v>10230.73</v>
      </c>
      <c r="N61" s="71"/>
      <c r="O61" s="71">
        <f t="shared" si="13"/>
        <v>31436.390000000003</v>
      </c>
      <c r="P61" s="71"/>
      <c r="Q61" s="71">
        <f t="shared" si="14"/>
        <v>31436.390000000003</v>
      </c>
      <c r="R61" s="122">
        <f t="shared" si="12"/>
        <v>14027.499881670001</v>
      </c>
      <c r="S61" s="71">
        <f t="shared" si="2"/>
        <v>14027.5</v>
      </c>
      <c r="T61" s="71">
        <f t="shared" si="11"/>
        <v>45463.89</v>
      </c>
      <c r="U61" s="72" t="s">
        <v>47</v>
      </c>
      <c r="V61" s="102">
        <f t="shared" si="15"/>
        <v>1818.56</v>
      </c>
      <c r="W61" s="73">
        <f t="shared" si="16"/>
        <v>2</v>
      </c>
      <c r="X61" s="74">
        <f t="shared" si="17"/>
        <v>43643.33</v>
      </c>
      <c r="Y61" s="289">
        <v>1469</v>
      </c>
      <c r="Z61" s="289">
        <v>1872</v>
      </c>
      <c r="AA61" s="7"/>
      <c r="AB61" s="7"/>
    </row>
    <row r="62" spans="1:28" ht="28.5" customHeight="1" x14ac:dyDescent="0.2">
      <c r="A62" s="41">
        <v>52</v>
      </c>
      <c r="B62" s="162" t="s">
        <v>282</v>
      </c>
      <c r="C62" s="188" t="s">
        <v>283</v>
      </c>
      <c r="D62" s="292" t="s">
        <v>284</v>
      </c>
      <c r="E62" s="162" t="s">
        <v>280</v>
      </c>
      <c r="F62" s="162" t="s">
        <v>285</v>
      </c>
      <c r="G62" s="161" t="s">
        <v>286</v>
      </c>
      <c r="H62" s="41">
        <v>4</v>
      </c>
      <c r="I62" s="69" t="s">
        <v>47</v>
      </c>
      <c r="J62" s="70">
        <v>8374.26</v>
      </c>
      <c r="K62" s="70">
        <f t="shared" si="7"/>
        <v>44390.48</v>
      </c>
      <c r="L62" s="71">
        <f t="shared" si="1"/>
        <v>52764.740000000005</v>
      </c>
      <c r="M62" s="282">
        <v>17663.849999999999</v>
      </c>
      <c r="N62" s="71"/>
      <c r="O62" s="71">
        <f t="shared" si="13"/>
        <v>35100.890000000007</v>
      </c>
      <c r="P62" s="71"/>
      <c r="Q62" s="71">
        <f t="shared" si="14"/>
        <v>35100.890000000007</v>
      </c>
      <c r="R62" s="122">
        <f t="shared" si="12"/>
        <v>17763.583950759999</v>
      </c>
      <c r="S62" s="71">
        <f t="shared" si="2"/>
        <v>17763.580000000002</v>
      </c>
      <c r="T62" s="71">
        <f t="shared" si="11"/>
        <v>52864.470000000008</v>
      </c>
      <c r="U62" s="72" t="s">
        <v>47</v>
      </c>
      <c r="V62" s="102">
        <f t="shared" si="15"/>
        <v>2114.58</v>
      </c>
      <c r="W62" s="73">
        <f t="shared" si="16"/>
        <v>2</v>
      </c>
      <c r="X62" s="74">
        <f t="shared" si="17"/>
        <v>50747.890000000007</v>
      </c>
      <c r="Y62" s="289">
        <v>1470</v>
      </c>
      <c r="Z62" s="289">
        <v>1873</v>
      </c>
      <c r="AA62" s="7"/>
    </row>
    <row r="63" spans="1:28" ht="28.5" customHeight="1" x14ac:dyDescent="0.2">
      <c r="A63" s="41">
        <v>53</v>
      </c>
      <c r="B63" s="162" t="s">
        <v>287</v>
      </c>
      <c r="C63" s="188" t="s">
        <v>288</v>
      </c>
      <c r="D63" s="292" t="s">
        <v>289</v>
      </c>
      <c r="E63" s="162" t="s">
        <v>290</v>
      </c>
      <c r="F63" s="162" t="s">
        <v>291</v>
      </c>
      <c r="G63" s="163" t="s">
        <v>292</v>
      </c>
      <c r="H63" s="50">
        <v>0</v>
      </c>
      <c r="I63" s="83" t="s">
        <v>97</v>
      </c>
      <c r="J63" s="70">
        <v>8374.26</v>
      </c>
      <c r="K63" s="70">
        <v>0</v>
      </c>
      <c r="L63" s="71">
        <f t="shared" si="1"/>
        <v>8374.26</v>
      </c>
      <c r="M63" s="282">
        <v>2797.6</v>
      </c>
      <c r="N63" s="71"/>
      <c r="O63" s="71">
        <f t="shared" si="13"/>
        <v>5576.66</v>
      </c>
      <c r="P63" s="71"/>
      <c r="Q63" s="71">
        <f t="shared" si="14"/>
        <v>5576.66</v>
      </c>
      <c r="R63" s="122">
        <f t="shared" si="12"/>
        <v>2819.2476744000001</v>
      </c>
      <c r="S63" s="71">
        <f t="shared" si="2"/>
        <v>2819.25</v>
      </c>
      <c r="T63" s="71">
        <f t="shared" si="11"/>
        <v>8395.91</v>
      </c>
      <c r="U63" s="72" t="s">
        <v>47</v>
      </c>
      <c r="V63" s="102">
        <f t="shared" si="15"/>
        <v>335.84</v>
      </c>
      <c r="W63" s="73">
        <f t="shared" si="16"/>
        <v>2</v>
      </c>
      <c r="X63" s="74">
        <f t="shared" si="17"/>
        <v>8058.07</v>
      </c>
      <c r="Y63" s="289">
        <v>1471</v>
      </c>
      <c r="Z63" s="289">
        <v>1874</v>
      </c>
      <c r="AA63" s="7"/>
      <c r="AB63" s="7"/>
    </row>
    <row r="64" spans="1:28" ht="28.5" customHeight="1" x14ac:dyDescent="0.2">
      <c r="A64" s="41">
        <v>54</v>
      </c>
      <c r="B64" s="162" t="s">
        <v>293</v>
      </c>
      <c r="C64" s="188">
        <v>84001950264</v>
      </c>
      <c r="D64" s="292" t="s">
        <v>294</v>
      </c>
      <c r="E64" s="162" t="s">
        <v>295</v>
      </c>
      <c r="F64" s="163" t="s">
        <v>296</v>
      </c>
      <c r="G64" s="163" t="s">
        <v>297</v>
      </c>
      <c r="H64" s="50">
        <v>3</v>
      </c>
      <c r="I64" s="69" t="s">
        <v>47</v>
      </c>
      <c r="J64" s="70">
        <v>8374.26</v>
      </c>
      <c r="K64" s="70">
        <f t="shared" si="7"/>
        <v>33292.86</v>
      </c>
      <c r="L64" s="71">
        <f t="shared" si="1"/>
        <v>41667.120000000003</v>
      </c>
      <c r="M64" s="282">
        <v>10230.73</v>
      </c>
      <c r="N64" s="71"/>
      <c r="O64" s="71">
        <f>L64-M64</f>
        <v>31436.390000000003</v>
      </c>
      <c r="P64" s="71"/>
      <c r="Q64" s="71">
        <f t="shared" si="14"/>
        <v>31436.390000000003</v>
      </c>
      <c r="R64" s="122">
        <f t="shared" ref="R64:R86" si="18">ROUND(X$4/L$249*L64,8)</f>
        <v>14027.499881670001</v>
      </c>
      <c r="S64" s="71">
        <f t="shared" si="2"/>
        <v>14027.5</v>
      </c>
      <c r="T64" s="71">
        <f t="shared" si="11"/>
        <v>45463.89</v>
      </c>
      <c r="U64" s="72" t="s">
        <v>47</v>
      </c>
      <c r="V64" s="102">
        <f t="shared" si="15"/>
        <v>1818.56</v>
      </c>
      <c r="W64" s="73">
        <f t="shared" si="16"/>
        <v>2</v>
      </c>
      <c r="X64" s="74">
        <f t="shared" si="17"/>
        <v>43643.33</v>
      </c>
      <c r="Y64" s="289">
        <v>1472</v>
      </c>
      <c r="Z64" s="289">
        <v>1875</v>
      </c>
      <c r="AA64" s="7"/>
      <c r="AB64" s="7"/>
    </row>
    <row r="65" spans="1:28" ht="28.5" customHeight="1" x14ac:dyDescent="0.2">
      <c r="A65" s="41">
        <v>55</v>
      </c>
      <c r="B65" s="162" t="s">
        <v>298</v>
      </c>
      <c r="C65" s="185" t="s">
        <v>299</v>
      </c>
      <c r="D65" s="292" t="s">
        <v>300</v>
      </c>
      <c r="E65" s="162" t="s">
        <v>295</v>
      </c>
      <c r="F65" s="163" t="s">
        <v>301</v>
      </c>
      <c r="G65" s="163" t="s">
        <v>302</v>
      </c>
      <c r="H65" s="50">
        <v>3</v>
      </c>
      <c r="I65" s="69" t="s">
        <v>47</v>
      </c>
      <c r="J65" s="70">
        <v>8374.26</v>
      </c>
      <c r="K65" s="70">
        <f t="shared" si="7"/>
        <v>33292.86</v>
      </c>
      <c r="L65" s="71">
        <f t="shared" si="1"/>
        <v>41667.120000000003</v>
      </c>
      <c r="M65" s="282">
        <v>13947.29</v>
      </c>
      <c r="N65" s="71"/>
      <c r="O65" s="71">
        <f t="shared" si="13"/>
        <v>27719.83</v>
      </c>
      <c r="P65" s="71"/>
      <c r="Q65" s="71">
        <f t="shared" si="14"/>
        <v>27719.83</v>
      </c>
      <c r="R65" s="122">
        <f t="shared" si="18"/>
        <v>14027.499881670001</v>
      </c>
      <c r="S65" s="71">
        <f t="shared" si="2"/>
        <v>14027.5</v>
      </c>
      <c r="T65" s="71">
        <f t="shared" si="11"/>
        <v>41747.33</v>
      </c>
      <c r="U65" s="72" t="s">
        <v>47</v>
      </c>
      <c r="V65" s="102">
        <f t="shared" si="15"/>
        <v>1669.89</v>
      </c>
      <c r="W65" s="73">
        <f t="shared" si="16"/>
        <v>2</v>
      </c>
      <c r="X65" s="74">
        <f t="shared" si="17"/>
        <v>40075.440000000002</v>
      </c>
      <c r="Y65" s="289">
        <v>1473</v>
      </c>
      <c r="Z65" s="289">
        <v>1876</v>
      </c>
      <c r="AA65" s="7"/>
      <c r="AB65" s="7"/>
    </row>
    <row r="66" spans="1:28" ht="28.5" customHeight="1" x14ac:dyDescent="0.2">
      <c r="A66" s="41">
        <v>56</v>
      </c>
      <c r="B66" s="162" t="s">
        <v>303</v>
      </c>
      <c r="C66" s="185" t="s">
        <v>304</v>
      </c>
      <c r="D66" s="292" t="s">
        <v>305</v>
      </c>
      <c r="E66" s="162" t="s">
        <v>306</v>
      </c>
      <c r="F66" s="163" t="s">
        <v>307</v>
      </c>
      <c r="G66" s="163" t="s">
        <v>308</v>
      </c>
      <c r="H66" s="50">
        <v>3</v>
      </c>
      <c r="I66" s="69" t="s">
        <v>47</v>
      </c>
      <c r="J66" s="70">
        <v>8374.26</v>
      </c>
      <c r="K66" s="70">
        <f t="shared" si="7"/>
        <v>33292.86</v>
      </c>
      <c r="L66" s="71">
        <f t="shared" si="1"/>
        <v>41667.120000000003</v>
      </c>
      <c r="M66" s="282">
        <v>13947.29</v>
      </c>
      <c r="N66" s="71"/>
      <c r="O66" s="71">
        <f t="shared" si="13"/>
        <v>27719.83</v>
      </c>
      <c r="P66" s="71"/>
      <c r="Q66" s="71">
        <f t="shared" si="14"/>
        <v>27719.83</v>
      </c>
      <c r="R66" s="122">
        <f t="shared" si="18"/>
        <v>14027.499881670001</v>
      </c>
      <c r="S66" s="71">
        <f t="shared" si="2"/>
        <v>14027.5</v>
      </c>
      <c r="T66" s="71">
        <f t="shared" si="11"/>
        <v>41747.33</v>
      </c>
      <c r="U66" s="72" t="s">
        <v>47</v>
      </c>
      <c r="V66" s="102">
        <f t="shared" si="15"/>
        <v>1669.89</v>
      </c>
      <c r="W66" s="73">
        <f t="shared" si="16"/>
        <v>2</v>
      </c>
      <c r="X66" s="74">
        <f t="shared" si="17"/>
        <v>40075.440000000002</v>
      </c>
      <c r="Y66" s="289">
        <v>1474</v>
      </c>
      <c r="Z66" s="289">
        <v>1877</v>
      </c>
      <c r="AA66" s="7"/>
      <c r="AB66" s="7"/>
    </row>
    <row r="67" spans="1:28" ht="28.5" customHeight="1" x14ac:dyDescent="0.2">
      <c r="A67" s="41">
        <v>57</v>
      </c>
      <c r="B67" s="162" t="s">
        <v>309</v>
      </c>
      <c r="C67" s="185" t="s">
        <v>310</v>
      </c>
      <c r="D67" s="292" t="s">
        <v>311</v>
      </c>
      <c r="E67" s="162" t="s">
        <v>306</v>
      </c>
      <c r="F67" s="163" t="s">
        <v>312</v>
      </c>
      <c r="G67" s="163" t="s">
        <v>313</v>
      </c>
      <c r="H67" s="50">
        <v>2</v>
      </c>
      <c r="I67" s="69" t="s">
        <v>47</v>
      </c>
      <c r="J67" s="70">
        <v>8374.26</v>
      </c>
      <c r="K67" s="70">
        <f t="shared" si="7"/>
        <v>22195.24</v>
      </c>
      <c r="L67" s="71">
        <f t="shared" si="1"/>
        <v>30569.5</v>
      </c>
      <c r="M67" s="282">
        <v>10230.73</v>
      </c>
      <c r="N67" s="71"/>
      <c r="O67" s="71">
        <f t="shared" si="13"/>
        <v>20338.77</v>
      </c>
      <c r="P67" s="71"/>
      <c r="Q67" s="71">
        <f t="shared" si="14"/>
        <v>20338.77</v>
      </c>
      <c r="R67" s="122">
        <f t="shared" si="18"/>
        <v>10291.41581258</v>
      </c>
      <c r="S67" s="71">
        <f t="shared" si="2"/>
        <v>10291.42</v>
      </c>
      <c r="T67" s="71">
        <f t="shared" si="11"/>
        <v>30630.190000000002</v>
      </c>
      <c r="U67" s="72" t="s">
        <v>47</v>
      </c>
      <c r="V67" s="102">
        <f t="shared" si="15"/>
        <v>1225.21</v>
      </c>
      <c r="W67" s="73">
        <f t="shared" si="16"/>
        <v>2</v>
      </c>
      <c r="X67" s="74">
        <f t="shared" si="17"/>
        <v>29402.980000000003</v>
      </c>
      <c r="Y67" s="289">
        <v>1475</v>
      </c>
      <c r="Z67" s="289">
        <v>1878</v>
      </c>
      <c r="AA67" s="7"/>
      <c r="AB67" s="7"/>
    </row>
    <row r="68" spans="1:28" ht="28.5" customHeight="1" x14ac:dyDescent="0.2">
      <c r="A68" s="41">
        <v>58</v>
      </c>
      <c r="B68" s="162" t="s">
        <v>314</v>
      </c>
      <c r="C68" s="188">
        <v>92003220263</v>
      </c>
      <c r="D68" s="292" t="s">
        <v>315</v>
      </c>
      <c r="E68" s="162" t="s">
        <v>316</v>
      </c>
      <c r="F68" s="163" t="s">
        <v>317</v>
      </c>
      <c r="G68" s="163" t="s">
        <v>318</v>
      </c>
      <c r="H68" s="50">
        <v>4</v>
      </c>
      <c r="I68" s="69" t="s">
        <v>47</v>
      </c>
      <c r="J68" s="70">
        <v>8374.26</v>
      </c>
      <c r="K68" s="70">
        <f t="shared" si="7"/>
        <v>44390.48</v>
      </c>
      <c r="L68" s="71">
        <f t="shared" si="1"/>
        <v>52764.740000000005</v>
      </c>
      <c r="M68" s="282">
        <v>17663.849999999999</v>
      </c>
      <c r="N68" s="71"/>
      <c r="O68" s="71">
        <f t="shared" si="13"/>
        <v>35100.890000000007</v>
      </c>
      <c r="P68" s="71"/>
      <c r="Q68" s="71">
        <f t="shared" si="14"/>
        <v>35100.890000000007</v>
      </c>
      <c r="R68" s="122">
        <f t="shared" si="18"/>
        <v>17763.583950759999</v>
      </c>
      <c r="S68" s="71">
        <f t="shared" si="2"/>
        <v>17763.580000000002</v>
      </c>
      <c r="T68" s="71">
        <f t="shared" si="11"/>
        <v>52864.470000000008</v>
      </c>
      <c r="U68" s="72" t="s">
        <v>47</v>
      </c>
      <c r="V68" s="102">
        <f t="shared" si="15"/>
        <v>2114.58</v>
      </c>
      <c r="W68" s="73">
        <f t="shared" si="16"/>
        <v>2</v>
      </c>
      <c r="X68" s="74">
        <f t="shared" si="17"/>
        <v>50747.890000000007</v>
      </c>
      <c r="Y68" s="289">
        <v>1476</v>
      </c>
      <c r="Z68" s="289">
        <v>1879</v>
      </c>
      <c r="AA68" s="7"/>
      <c r="AB68" s="7"/>
    </row>
    <row r="69" spans="1:28" ht="28.5" customHeight="1" x14ac:dyDescent="0.2">
      <c r="A69" s="41">
        <v>59</v>
      </c>
      <c r="B69" s="162" t="s">
        <v>319</v>
      </c>
      <c r="C69" s="188">
        <v>83002550263</v>
      </c>
      <c r="D69" s="292" t="s">
        <v>320</v>
      </c>
      <c r="E69" s="163" t="s">
        <v>316</v>
      </c>
      <c r="F69" s="163" t="s">
        <v>107</v>
      </c>
      <c r="G69" s="163" t="s">
        <v>321</v>
      </c>
      <c r="H69" s="50">
        <v>3</v>
      </c>
      <c r="I69" s="69" t="s">
        <v>47</v>
      </c>
      <c r="J69" s="70">
        <v>8374.26</v>
      </c>
      <c r="K69" s="70">
        <f t="shared" si="7"/>
        <v>33292.86</v>
      </c>
      <c r="L69" s="71">
        <f t="shared" si="1"/>
        <v>41667.120000000003</v>
      </c>
      <c r="M69" s="282">
        <v>13947.29</v>
      </c>
      <c r="N69" s="71"/>
      <c r="O69" s="71">
        <f t="shared" si="13"/>
        <v>27719.83</v>
      </c>
      <c r="P69" s="71"/>
      <c r="Q69" s="71">
        <f t="shared" si="14"/>
        <v>27719.83</v>
      </c>
      <c r="R69" s="122">
        <f t="shared" si="18"/>
        <v>14027.499881670001</v>
      </c>
      <c r="S69" s="71">
        <f t="shared" si="2"/>
        <v>14027.5</v>
      </c>
      <c r="T69" s="71">
        <f t="shared" si="11"/>
        <v>41747.33</v>
      </c>
      <c r="U69" s="72" t="s">
        <v>47</v>
      </c>
      <c r="V69" s="102">
        <f t="shared" si="15"/>
        <v>1669.89</v>
      </c>
      <c r="W69" s="73">
        <f t="shared" si="16"/>
        <v>2</v>
      </c>
      <c r="X69" s="74">
        <f t="shared" si="17"/>
        <v>40075.440000000002</v>
      </c>
      <c r="Y69" s="289">
        <v>1477</v>
      </c>
      <c r="Z69" s="289">
        <v>1880</v>
      </c>
      <c r="AA69" s="7"/>
      <c r="AB69" s="7"/>
    </row>
    <row r="70" spans="1:28" ht="28.5" customHeight="1" x14ac:dyDescent="0.2">
      <c r="A70" s="41">
        <v>60</v>
      </c>
      <c r="B70" s="162" t="s">
        <v>322</v>
      </c>
      <c r="C70" s="185" t="s">
        <v>323</v>
      </c>
      <c r="D70" s="292" t="s">
        <v>324</v>
      </c>
      <c r="E70" s="162" t="s">
        <v>325</v>
      </c>
      <c r="F70" s="163" t="s">
        <v>326</v>
      </c>
      <c r="G70" s="163" t="s">
        <v>205</v>
      </c>
      <c r="H70" s="50">
        <v>3</v>
      </c>
      <c r="I70" s="69" t="s">
        <v>47</v>
      </c>
      <c r="J70" s="70">
        <v>8374.26</v>
      </c>
      <c r="K70" s="70">
        <f t="shared" si="7"/>
        <v>33292.86</v>
      </c>
      <c r="L70" s="71">
        <f t="shared" si="1"/>
        <v>41667.120000000003</v>
      </c>
      <c r="M70" s="282">
        <v>10230.73</v>
      </c>
      <c r="N70" s="71"/>
      <c r="O70" s="71">
        <f t="shared" si="13"/>
        <v>31436.390000000003</v>
      </c>
      <c r="P70" s="71"/>
      <c r="Q70" s="71">
        <f t="shared" si="14"/>
        <v>31436.390000000003</v>
      </c>
      <c r="R70" s="122">
        <f t="shared" si="18"/>
        <v>14027.499881670001</v>
      </c>
      <c r="S70" s="71">
        <f t="shared" si="2"/>
        <v>14027.5</v>
      </c>
      <c r="T70" s="71">
        <f t="shared" si="11"/>
        <v>45463.89</v>
      </c>
      <c r="U70" s="72" t="s">
        <v>47</v>
      </c>
      <c r="V70" s="102">
        <f t="shared" si="15"/>
        <v>1818.56</v>
      </c>
      <c r="W70" s="73">
        <f t="shared" si="16"/>
        <v>2</v>
      </c>
      <c r="X70" s="74">
        <f t="shared" si="17"/>
        <v>43643.33</v>
      </c>
      <c r="Y70" s="289">
        <v>1478</v>
      </c>
      <c r="Z70" s="289">
        <v>1881</v>
      </c>
      <c r="AA70" s="7"/>
      <c r="AB70" s="7"/>
    </row>
    <row r="71" spans="1:28" ht="28.5" customHeight="1" x14ac:dyDescent="0.2">
      <c r="A71" s="41">
        <v>61</v>
      </c>
      <c r="B71" s="162" t="s">
        <v>327</v>
      </c>
      <c r="C71" s="188" t="s">
        <v>328</v>
      </c>
      <c r="D71" s="292" t="s">
        <v>329</v>
      </c>
      <c r="E71" s="162" t="s">
        <v>330</v>
      </c>
      <c r="F71" s="163" t="s">
        <v>331</v>
      </c>
      <c r="G71" s="163" t="s">
        <v>332</v>
      </c>
      <c r="H71" s="50">
        <v>3</v>
      </c>
      <c r="I71" s="69" t="s">
        <v>47</v>
      </c>
      <c r="J71" s="70">
        <v>8374.26</v>
      </c>
      <c r="K71" s="70">
        <f t="shared" si="7"/>
        <v>33292.86</v>
      </c>
      <c r="L71" s="71">
        <f t="shared" si="1"/>
        <v>41667.120000000003</v>
      </c>
      <c r="M71" s="282">
        <v>13947.29</v>
      </c>
      <c r="N71" s="71"/>
      <c r="O71" s="71">
        <f t="shared" si="13"/>
        <v>27719.83</v>
      </c>
      <c r="P71" s="71"/>
      <c r="Q71" s="71">
        <f t="shared" si="14"/>
        <v>27719.83</v>
      </c>
      <c r="R71" s="122">
        <f t="shared" si="18"/>
        <v>14027.499881670001</v>
      </c>
      <c r="S71" s="71">
        <f t="shared" si="2"/>
        <v>14027.5</v>
      </c>
      <c r="T71" s="71">
        <f t="shared" si="11"/>
        <v>41747.33</v>
      </c>
      <c r="U71" s="72" t="s">
        <v>47</v>
      </c>
      <c r="V71" s="102">
        <f t="shared" si="15"/>
        <v>1669.89</v>
      </c>
      <c r="W71" s="73">
        <f t="shared" si="16"/>
        <v>2</v>
      </c>
      <c r="X71" s="74">
        <f t="shared" si="17"/>
        <v>40075.440000000002</v>
      </c>
      <c r="Y71" s="289">
        <v>1479</v>
      </c>
      <c r="Z71" s="289">
        <v>1882</v>
      </c>
      <c r="AA71" s="7"/>
      <c r="AB71" s="7"/>
    </row>
    <row r="72" spans="1:28" ht="28.5" customHeight="1" x14ac:dyDescent="0.2">
      <c r="A72" s="41">
        <v>62</v>
      </c>
      <c r="B72" s="162" t="s">
        <v>333</v>
      </c>
      <c r="C72" s="188" t="s">
        <v>334</v>
      </c>
      <c r="D72" s="292" t="s">
        <v>335</v>
      </c>
      <c r="E72" s="162" t="s">
        <v>336</v>
      </c>
      <c r="F72" s="163" t="s">
        <v>337</v>
      </c>
      <c r="G72" s="163" t="s">
        <v>338</v>
      </c>
      <c r="H72" s="50">
        <v>2</v>
      </c>
      <c r="I72" s="69" t="s">
        <v>47</v>
      </c>
      <c r="J72" s="70">
        <v>8374.26</v>
      </c>
      <c r="K72" s="70">
        <f t="shared" si="7"/>
        <v>22195.24</v>
      </c>
      <c r="L72" s="71">
        <f t="shared" si="1"/>
        <v>30569.5</v>
      </c>
      <c r="M72" s="282">
        <v>10230.73</v>
      </c>
      <c r="N72" s="71"/>
      <c r="O72" s="71">
        <f t="shared" si="13"/>
        <v>20338.77</v>
      </c>
      <c r="P72" s="71"/>
      <c r="Q72" s="71">
        <f t="shared" si="14"/>
        <v>20338.77</v>
      </c>
      <c r="R72" s="122">
        <f t="shared" si="18"/>
        <v>10291.41581258</v>
      </c>
      <c r="S72" s="71">
        <f t="shared" si="2"/>
        <v>10291.42</v>
      </c>
      <c r="T72" s="71">
        <f t="shared" si="11"/>
        <v>30630.190000000002</v>
      </c>
      <c r="U72" s="72" t="s">
        <v>47</v>
      </c>
      <c r="V72" s="102">
        <f t="shared" si="15"/>
        <v>1225.21</v>
      </c>
      <c r="W72" s="73">
        <f t="shared" si="16"/>
        <v>2</v>
      </c>
      <c r="X72" s="74">
        <f t="shared" si="17"/>
        <v>29402.980000000003</v>
      </c>
      <c r="Y72" s="289">
        <v>1480</v>
      </c>
      <c r="Z72" s="289">
        <v>1883</v>
      </c>
      <c r="AA72" s="7"/>
      <c r="AB72" s="7"/>
    </row>
    <row r="73" spans="1:28" ht="28.5" customHeight="1" x14ac:dyDescent="0.2">
      <c r="A73" s="41">
        <v>63</v>
      </c>
      <c r="B73" s="162" t="s">
        <v>339</v>
      </c>
      <c r="C73" s="188" t="s">
        <v>340</v>
      </c>
      <c r="D73" s="292" t="s">
        <v>341</v>
      </c>
      <c r="E73" s="162" t="s">
        <v>336</v>
      </c>
      <c r="F73" s="163" t="s">
        <v>342</v>
      </c>
      <c r="G73" s="162" t="s">
        <v>343</v>
      </c>
      <c r="H73" s="50">
        <v>2</v>
      </c>
      <c r="I73" s="69" t="s">
        <v>47</v>
      </c>
      <c r="J73" s="70">
        <v>8374.26</v>
      </c>
      <c r="K73" s="70">
        <f t="shared" si="7"/>
        <v>22195.24</v>
      </c>
      <c r="L73" s="71">
        <f t="shared" si="1"/>
        <v>30569.5</v>
      </c>
      <c r="M73" s="282">
        <v>10230.73</v>
      </c>
      <c r="N73" s="71"/>
      <c r="O73" s="71">
        <f t="shared" si="13"/>
        <v>20338.77</v>
      </c>
      <c r="P73" s="71"/>
      <c r="Q73" s="71">
        <f t="shared" si="14"/>
        <v>20338.77</v>
      </c>
      <c r="R73" s="122">
        <f t="shared" si="18"/>
        <v>10291.41581258</v>
      </c>
      <c r="S73" s="71">
        <f t="shared" si="2"/>
        <v>10291.42</v>
      </c>
      <c r="T73" s="71">
        <f t="shared" si="11"/>
        <v>30630.190000000002</v>
      </c>
      <c r="U73" s="72" t="s">
        <v>47</v>
      </c>
      <c r="V73" s="102">
        <f t="shared" si="15"/>
        <v>1225.21</v>
      </c>
      <c r="W73" s="73">
        <f t="shared" si="16"/>
        <v>2</v>
      </c>
      <c r="X73" s="74">
        <f t="shared" si="17"/>
        <v>29402.980000000003</v>
      </c>
      <c r="Y73" s="289">
        <v>1481</v>
      </c>
      <c r="Z73" s="289">
        <v>1884</v>
      </c>
      <c r="AA73" s="7"/>
      <c r="AB73" s="7"/>
    </row>
    <row r="74" spans="1:28" ht="28.5" customHeight="1" x14ac:dyDescent="0.2">
      <c r="A74" s="41">
        <v>64</v>
      </c>
      <c r="B74" s="162" t="s">
        <v>344</v>
      </c>
      <c r="C74" s="188" t="s">
        <v>345</v>
      </c>
      <c r="D74" s="292" t="s">
        <v>346</v>
      </c>
      <c r="E74" s="162" t="s">
        <v>347</v>
      </c>
      <c r="F74" s="162" t="s">
        <v>102</v>
      </c>
      <c r="G74" s="162" t="s">
        <v>348</v>
      </c>
      <c r="H74" s="50">
        <v>3</v>
      </c>
      <c r="I74" s="69" t="s">
        <v>47</v>
      </c>
      <c r="J74" s="70">
        <v>8374.26</v>
      </c>
      <c r="K74" s="70">
        <f t="shared" si="7"/>
        <v>33292.86</v>
      </c>
      <c r="L74" s="71">
        <f t="shared" ref="L74:L133" si="19">J74+K74</f>
        <v>41667.120000000003</v>
      </c>
      <c r="M74" s="282">
        <v>13947.29</v>
      </c>
      <c r="N74" s="71"/>
      <c r="O74" s="71">
        <f t="shared" si="13"/>
        <v>27719.83</v>
      </c>
      <c r="P74" s="71"/>
      <c r="Q74" s="71">
        <f t="shared" si="14"/>
        <v>27719.83</v>
      </c>
      <c r="R74" s="122">
        <f t="shared" si="18"/>
        <v>14027.499881670001</v>
      </c>
      <c r="S74" s="71">
        <f t="shared" si="2"/>
        <v>14027.5</v>
      </c>
      <c r="T74" s="71">
        <f t="shared" si="11"/>
        <v>41747.33</v>
      </c>
      <c r="U74" s="72" t="s">
        <v>47</v>
      </c>
      <c r="V74" s="102">
        <f t="shared" si="15"/>
        <v>1669.89</v>
      </c>
      <c r="W74" s="73">
        <f t="shared" si="16"/>
        <v>2</v>
      </c>
      <c r="X74" s="74">
        <f t="shared" si="17"/>
        <v>40075.440000000002</v>
      </c>
      <c r="Y74" s="289">
        <v>1482</v>
      </c>
      <c r="Z74" s="289">
        <v>1885</v>
      </c>
      <c r="AA74" s="7"/>
      <c r="AB74" s="7"/>
    </row>
    <row r="75" spans="1:28" ht="28.5" customHeight="1" x14ac:dyDescent="0.2">
      <c r="A75" s="41">
        <v>65</v>
      </c>
      <c r="B75" s="162" t="s">
        <v>349</v>
      </c>
      <c r="C75" s="188">
        <v>80013260262</v>
      </c>
      <c r="D75" s="292" t="s">
        <v>350</v>
      </c>
      <c r="E75" s="162" t="s">
        <v>351</v>
      </c>
      <c r="F75" s="162" t="s">
        <v>352</v>
      </c>
      <c r="G75" s="162" t="s">
        <v>353</v>
      </c>
      <c r="H75" s="50">
        <v>4</v>
      </c>
      <c r="I75" s="69" t="s">
        <v>47</v>
      </c>
      <c r="J75" s="70">
        <v>8374.26</v>
      </c>
      <c r="K75" s="70">
        <f t="shared" si="7"/>
        <v>44390.48</v>
      </c>
      <c r="L75" s="71">
        <f t="shared" si="19"/>
        <v>52764.740000000005</v>
      </c>
      <c r="M75" s="71">
        <v>17663.849999999999</v>
      </c>
      <c r="N75" s="71"/>
      <c r="O75" s="71">
        <f t="shared" si="13"/>
        <v>35100.890000000007</v>
      </c>
      <c r="P75" s="71"/>
      <c r="Q75" s="71">
        <f t="shared" si="14"/>
        <v>35100.890000000007</v>
      </c>
      <c r="R75" s="122">
        <f t="shared" si="18"/>
        <v>17763.583950759999</v>
      </c>
      <c r="S75" s="71">
        <f t="shared" si="2"/>
        <v>17763.580000000002</v>
      </c>
      <c r="T75" s="71">
        <f t="shared" si="11"/>
        <v>52864.470000000008</v>
      </c>
      <c r="U75" s="72" t="s">
        <v>47</v>
      </c>
      <c r="V75" s="102">
        <f t="shared" si="15"/>
        <v>2114.58</v>
      </c>
      <c r="W75" s="73">
        <f t="shared" si="16"/>
        <v>2</v>
      </c>
      <c r="X75" s="74">
        <f t="shared" si="17"/>
        <v>50747.890000000007</v>
      </c>
      <c r="Y75" s="289">
        <v>1483</v>
      </c>
      <c r="Z75" s="289">
        <v>1886</v>
      </c>
      <c r="AA75" s="7"/>
      <c r="AB75" s="7"/>
    </row>
    <row r="76" spans="1:28" ht="28.5" customHeight="1" x14ac:dyDescent="0.2">
      <c r="A76" s="41">
        <v>66</v>
      </c>
      <c r="B76" s="162" t="s">
        <v>354</v>
      </c>
      <c r="C76" s="188">
        <v>80008010268</v>
      </c>
      <c r="D76" s="292" t="s">
        <v>355</v>
      </c>
      <c r="E76" s="162" t="s">
        <v>351</v>
      </c>
      <c r="F76" s="162" t="s">
        <v>116</v>
      </c>
      <c r="G76" s="162" t="s">
        <v>356</v>
      </c>
      <c r="H76" s="50">
        <v>2</v>
      </c>
      <c r="I76" s="69" t="s">
        <v>47</v>
      </c>
      <c r="J76" s="70">
        <v>8374.26</v>
      </c>
      <c r="K76" s="70">
        <f t="shared" si="7"/>
        <v>22195.24</v>
      </c>
      <c r="L76" s="71">
        <f t="shared" si="19"/>
        <v>30569.5</v>
      </c>
      <c r="M76" s="71">
        <v>10230.73</v>
      </c>
      <c r="N76" s="71"/>
      <c r="O76" s="71">
        <f t="shared" si="13"/>
        <v>20338.77</v>
      </c>
      <c r="P76" s="71"/>
      <c r="Q76" s="71">
        <f t="shared" si="14"/>
        <v>20338.77</v>
      </c>
      <c r="R76" s="122">
        <f t="shared" si="18"/>
        <v>10291.41581258</v>
      </c>
      <c r="S76" s="71">
        <f t="shared" si="2"/>
        <v>10291.42</v>
      </c>
      <c r="T76" s="71">
        <f t="shared" si="11"/>
        <v>30630.190000000002</v>
      </c>
      <c r="U76" s="72" t="s">
        <v>47</v>
      </c>
      <c r="V76" s="102">
        <f t="shared" si="15"/>
        <v>1225.21</v>
      </c>
      <c r="W76" s="73">
        <f t="shared" si="16"/>
        <v>2</v>
      </c>
      <c r="X76" s="74">
        <f t="shared" si="17"/>
        <v>29402.980000000003</v>
      </c>
      <c r="Y76" s="289">
        <v>1484</v>
      </c>
      <c r="Z76" s="289">
        <v>1887</v>
      </c>
      <c r="AA76" s="7"/>
      <c r="AB76" s="7"/>
    </row>
    <row r="77" spans="1:28" ht="28.5" customHeight="1" x14ac:dyDescent="0.2">
      <c r="A77" s="41">
        <v>67</v>
      </c>
      <c r="B77" s="162" t="s">
        <v>357</v>
      </c>
      <c r="C77" s="188">
        <v>80021920261</v>
      </c>
      <c r="D77" s="292" t="s">
        <v>358</v>
      </c>
      <c r="E77" s="162" t="s">
        <v>351</v>
      </c>
      <c r="F77" s="162" t="s">
        <v>359</v>
      </c>
      <c r="G77" s="162" t="s">
        <v>360</v>
      </c>
      <c r="H77" s="50">
        <v>3</v>
      </c>
      <c r="I77" s="69" t="s">
        <v>47</v>
      </c>
      <c r="J77" s="70">
        <v>8374.26</v>
      </c>
      <c r="K77" s="70">
        <f t="shared" si="7"/>
        <v>33292.86</v>
      </c>
      <c r="L77" s="71">
        <f t="shared" si="19"/>
        <v>41667.120000000003</v>
      </c>
      <c r="M77" s="71">
        <v>13947.29</v>
      </c>
      <c r="N77" s="71"/>
      <c r="O77" s="71">
        <f t="shared" si="13"/>
        <v>27719.83</v>
      </c>
      <c r="P77" s="71"/>
      <c r="Q77" s="71">
        <f t="shared" si="14"/>
        <v>27719.83</v>
      </c>
      <c r="R77" s="122">
        <f t="shared" si="18"/>
        <v>14027.499881670001</v>
      </c>
      <c r="S77" s="71">
        <f t="shared" ref="S77:S138" si="20">ROUND(R77,2)</f>
        <v>14027.5</v>
      </c>
      <c r="T77" s="71">
        <f t="shared" si="11"/>
        <v>41747.33</v>
      </c>
      <c r="U77" s="72" t="s">
        <v>47</v>
      </c>
      <c r="V77" s="102">
        <f t="shared" si="15"/>
        <v>1669.89</v>
      </c>
      <c r="W77" s="73">
        <f t="shared" si="16"/>
        <v>2</v>
      </c>
      <c r="X77" s="74">
        <f t="shared" si="17"/>
        <v>40075.440000000002</v>
      </c>
      <c r="Y77" s="289">
        <v>1485</v>
      </c>
      <c r="Z77" s="289">
        <v>1888</v>
      </c>
      <c r="AA77" s="7"/>
      <c r="AB77" s="7"/>
    </row>
    <row r="78" spans="1:28" ht="30.75" customHeight="1" x14ac:dyDescent="0.2">
      <c r="A78" s="41">
        <v>68</v>
      </c>
      <c r="B78" s="162" t="s">
        <v>361</v>
      </c>
      <c r="C78" s="188">
        <v>92040210269</v>
      </c>
      <c r="D78" s="292" t="s">
        <v>362</v>
      </c>
      <c r="E78" s="162" t="s">
        <v>363</v>
      </c>
      <c r="F78" s="162" t="s">
        <v>364</v>
      </c>
      <c r="G78" s="162" t="s">
        <v>365</v>
      </c>
      <c r="H78" s="50">
        <v>4</v>
      </c>
      <c r="I78" s="69" t="s">
        <v>47</v>
      </c>
      <c r="J78" s="70">
        <v>8374.26</v>
      </c>
      <c r="K78" s="70">
        <f t="shared" ref="K78:K122" si="21">ROUND(K$10*H78,2)</f>
        <v>44390.48</v>
      </c>
      <c r="L78" s="71">
        <f t="shared" si="19"/>
        <v>52764.740000000005</v>
      </c>
      <c r="M78" s="71">
        <v>17663.849999999999</v>
      </c>
      <c r="N78" s="71"/>
      <c r="O78" s="71">
        <f t="shared" ref="O78:O86" si="22">L78-M78</f>
        <v>35100.890000000007</v>
      </c>
      <c r="P78" s="71"/>
      <c r="Q78" s="71">
        <f t="shared" ref="Q78:Q86" si="23">O78+P78</f>
        <v>35100.890000000007</v>
      </c>
      <c r="R78" s="122">
        <f t="shared" si="18"/>
        <v>17763.583950759999</v>
      </c>
      <c r="S78" s="71">
        <f t="shared" si="20"/>
        <v>17763.580000000002</v>
      </c>
      <c r="T78" s="71">
        <f t="shared" si="11"/>
        <v>52864.470000000008</v>
      </c>
      <c r="U78" s="72" t="s">
        <v>47</v>
      </c>
      <c r="V78" s="102">
        <f t="shared" si="15"/>
        <v>2114.58</v>
      </c>
      <c r="W78" s="73">
        <f t="shared" si="16"/>
        <v>2</v>
      </c>
      <c r="X78" s="74">
        <f t="shared" si="17"/>
        <v>50747.890000000007</v>
      </c>
      <c r="Y78" s="289">
        <v>1486</v>
      </c>
      <c r="Z78" s="289">
        <v>1889</v>
      </c>
      <c r="AA78" s="7"/>
      <c r="AB78" s="7"/>
    </row>
    <row r="79" spans="1:28" ht="28.5" customHeight="1" x14ac:dyDescent="0.2">
      <c r="A79" s="41">
        <v>69</v>
      </c>
      <c r="B79" s="162" t="s">
        <v>366</v>
      </c>
      <c r="C79" s="188">
        <v>81000490268</v>
      </c>
      <c r="D79" s="292" t="s">
        <v>367</v>
      </c>
      <c r="E79" s="163" t="s">
        <v>363</v>
      </c>
      <c r="F79" s="162" t="s">
        <v>368</v>
      </c>
      <c r="G79" s="162" t="s">
        <v>353</v>
      </c>
      <c r="H79" s="50">
        <v>3</v>
      </c>
      <c r="I79" s="69" t="s">
        <v>47</v>
      </c>
      <c r="J79" s="70">
        <v>8374.26</v>
      </c>
      <c r="K79" s="70">
        <f t="shared" si="21"/>
        <v>33292.86</v>
      </c>
      <c r="L79" s="71">
        <f t="shared" si="19"/>
        <v>41667.120000000003</v>
      </c>
      <c r="M79" s="71">
        <v>10230.73</v>
      </c>
      <c r="N79" s="71"/>
      <c r="O79" s="71">
        <f t="shared" si="22"/>
        <v>31436.390000000003</v>
      </c>
      <c r="P79" s="71"/>
      <c r="Q79" s="71">
        <f t="shared" si="23"/>
        <v>31436.390000000003</v>
      </c>
      <c r="R79" s="122">
        <f t="shared" si="18"/>
        <v>14027.499881670001</v>
      </c>
      <c r="S79" s="71">
        <f t="shared" si="20"/>
        <v>14027.5</v>
      </c>
      <c r="T79" s="71">
        <f t="shared" si="11"/>
        <v>45463.89</v>
      </c>
      <c r="U79" s="72" t="s">
        <v>47</v>
      </c>
      <c r="V79" s="102">
        <f t="shared" ref="V79:V84" si="24">IF(U79="no",ROUND(T79*4/100,2), 0)</f>
        <v>1818.56</v>
      </c>
      <c r="W79" s="73">
        <f t="shared" ref="W79:W84" si="25">IF(U79="no",2,0)</f>
        <v>2</v>
      </c>
      <c r="X79" s="74">
        <f t="shared" ref="X79:X84" si="26">T79-V79-W79</f>
        <v>43643.33</v>
      </c>
      <c r="Y79" s="289">
        <v>1487</v>
      </c>
      <c r="Z79" s="289">
        <v>1890</v>
      </c>
      <c r="AA79" s="7"/>
    </row>
    <row r="80" spans="1:28" ht="28.5" customHeight="1" x14ac:dyDescent="0.2">
      <c r="A80" s="41">
        <v>70</v>
      </c>
      <c r="B80" s="162" t="s">
        <v>369</v>
      </c>
      <c r="C80" s="185" t="s">
        <v>370</v>
      </c>
      <c r="D80" s="292" t="s">
        <v>371</v>
      </c>
      <c r="E80" s="162" t="s">
        <v>363</v>
      </c>
      <c r="F80" s="162" t="s">
        <v>135</v>
      </c>
      <c r="G80" s="162" t="s">
        <v>372</v>
      </c>
      <c r="H80" s="50">
        <v>3</v>
      </c>
      <c r="I80" s="69" t="s">
        <v>47</v>
      </c>
      <c r="J80" s="70">
        <v>8374.26</v>
      </c>
      <c r="K80" s="70">
        <f t="shared" si="21"/>
        <v>33292.86</v>
      </c>
      <c r="L80" s="71">
        <f t="shared" si="19"/>
        <v>41667.120000000003</v>
      </c>
      <c r="M80" s="71">
        <v>13947.29</v>
      </c>
      <c r="N80" s="71"/>
      <c r="O80" s="71">
        <f t="shared" si="22"/>
        <v>27719.83</v>
      </c>
      <c r="P80" s="71"/>
      <c r="Q80" s="71">
        <f t="shared" si="23"/>
        <v>27719.83</v>
      </c>
      <c r="R80" s="122">
        <f t="shared" si="18"/>
        <v>14027.499881670001</v>
      </c>
      <c r="S80" s="71">
        <f t="shared" si="20"/>
        <v>14027.5</v>
      </c>
      <c r="T80" s="71">
        <f t="shared" ref="T80:T86" si="27">Q80+S80</f>
        <v>41747.33</v>
      </c>
      <c r="U80" s="72" t="s">
        <v>47</v>
      </c>
      <c r="V80" s="102">
        <f t="shared" si="24"/>
        <v>1669.89</v>
      </c>
      <c r="W80" s="73">
        <f t="shared" si="25"/>
        <v>2</v>
      </c>
      <c r="X80" s="74">
        <f t="shared" si="26"/>
        <v>40075.440000000002</v>
      </c>
      <c r="Y80" s="289">
        <v>1488</v>
      </c>
      <c r="Z80" s="289">
        <v>1891</v>
      </c>
      <c r="AA80" s="7"/>
      <c r="AB80" s="7"/>
    </row>
    <row r="81" spans="1:28" ht="28.5" customHeight="1" x14ac:dyDescent="0.2">
      <c r="A81" s="41">
        <v>71</v>
      </c>
      <c r="B81" s="162" t="s">
        <v>373</v>
      </c>
      <c r="C81" s="185" t="s">
        <v>374</v>
      </c>
      <c r="D81" s="292" t="s">
        <v>375</v>
      </c>
      <c r="E81" s="162" t="s">
        <v>363</v>
      </c>
      <c r="F81" s="162" t="s">
        <v>116</v>
      </c>
      <c r="G81" s="162" t="s">
        <v>376</v>
      </c>
      <c r="H81" s="50">
        <v>3</v>
      </c>
      <c r="I81" s="69" t="s">
        <v>47</v>
      </c>
      <c r="J81" s="70">
        <v>8374.26</v>
      </c>
      <c r="K81" s="70">
        <f t="shared" si="21"/>
        <v>33292.86</v>
      </c>
      <c r="L81" s="71">
        <f t="shared" si="19"/>
        <v>41667.120000000003</v>
      </c>
      <c r="M81" s="71">
        <v>13947.29</v>
      </c>
      <c r="N81" s="71"/>
      <c r="O81" s="71">
        <f t="shared" si="22"/>
        <v>27719.83</v>
      </c>
      <c r="P81" s="71"/>
      <c r="Q81" s="71">
        <f t="shared" si="23"/>
        <v>27719.83</v>
      </c>
      <c r="R81" s="122">
        <f t="shared" si="18"/>
        <v>14027.499881670001</v>
      </c>
      <c r="S81" s="71">
        <f t="shared" si="20"/>
        <v>14027.5</v>
      </c>
      <c r="T81" s="71">
        <f t="shared" si="27"/>
        <v>41747.33</v>
      </c>
      <c r="U81" s="72" t="s">
        <v>47</v>
      </c>
      <c r="V81" s="102">
        <f t="shared" si="24"/>
        <v>1669.89</v>
      </c>
      <c r="W81" s="73">
        <f t="shared" si="25"/>
        <v>2</v>
      </c>
      <c r="X81" s="74">
        <f t="shared" si="26"/>
        <v>40075.440000000002</v>
      </c>
      <c r="Y81" s="289">
        <v>1489</v>
      </c>
      <c r="Z81" s="289">
        <v>1892</v>
      </c>
      <c r="AA81" s="7"/>
      <c r="AB81" s="7"/>
    </row>
    <row r="82" spans="1:28" ht="28.5" customHeight="1" x14ac:dyDescent="0.2">
      <c r="A82" s="41">
        <v>72</v>
      </c>
      <c r="B82" s="162" t="s">
        <v>377</v>
      </c>
      <c r="C82" s="185" t="s">
        <v>378</v>
      </c>
      <c r="D82" s="292" t="s">
        <v>379</v>
      </c>
      <c r="E82" s="162" t="s">
        <v>380</v>
      </c>
      <c r="F82" s="162" t="s">
        <v>102</v>
      </c>
      <c r="G82" s="162" t="s">
        <v>381</v>
      </c>
      <c r="H82" s="50">
        <v>3</v>
      </c>
      <c r="I82" s="69" t="s">
        <v>47</v>
      </c>
      <c r="J82" s="70">
        <v>8374.26</v>
      </c>
      <c r="K82" s="70">
        <f t="shared" si="21"/>
        <v>33292.86</v>
      </c>
      <c r="L82" s="71">
        <f t="shared" si="19"/>
        <v>41667.120000000003</v>
      </c>
      <c r="M82" s="71">
        <v>17663.849999999999</v>
      </c>
      <c r="N82" s="71"/>
      <c r="O82" s="71">
        <f t="shared" si="22"/>
        <v>24003.270000000004</v>
      </c>
      <c r="P82" s="71"/>
      <c r="Q82" s="71">
        <f t="shared" si="23"/>
        <v>24003.270000000004</v>
      </c>
      <c r="R82" s="122">
        <f t="shared" si="18"/>
        <v>14027.499881670001</v>
      </c>
      <c r="S82" s="71">
        <f t="shared" si="20"/>
        <v>14027.5</v>
      </c>
      <c r="T82" s="71">
        <f t="shared" si="27"/>
        <v>38030.770000000004</v>
      </c>
      <c r="U82" s="72" t="s">
        <v>47</v>
      </c>
      <c r="V82" s="102">
        <f t="shared" si="24"/>
        <v>1521.23</v>
      </c>
      <c r="W82" s="73">
        <f t="shared" si="25"/>
        <v>2</v>
      </c>
      <c r="X82" s="74">
        <f t="shared" si="26"/>
        <v>36507.54</v>
      </c>
      <c r="Y82" s="289">
        <v>1490</v>
      </c>
      <c r="Z82" s="289">
        <v>1893</v>
      </c>
      <c r="AA82" s="7"/>
      <c r="AB82" s="7"/>
    </row>
    <row r="83" spans="1:28" ht="28.5" customHeight="1" x14ac:dyDescent="0.2">
      <c r="A83" s="41">
        <v>73</v>
      </c>
      <c r="B83" s="162" t="s">
        <v>382</v>
      </c>
      <c r="C83" s="185" t="s">
        <v>383</v>
      </c>
      <c r="D83" s="292" t="s">
        <v>384</v>
      </c>
      <c r="E83" s="162" t="s">
        <v>385</v>
      </c>
      <c r="F83" s="162" t="s">
        <v>135</v>
      </c>
      <c r="G83" s="162" t="s">
        <v>386</v>
      </c>
      <c r="H83" s="50">
        <v>5</v>
      </c>
      <c r="I83" s="69" t="s">
        <v>47</v>
      </c>
      <c r="J83" s="70">
        <v>8374.26</v>
      </c>
      <c r="K83" s="70">
        <f t="shared" si="21"/>
        <v>55488.1</v>
      </c>
      <c r="L83" s="71">
        <f t="shared" si="19"/>
        <v>63862.36</v>
      </c>
      <c r="M83" s="71">
        <v>21380.41</v>
      </c>
      <c r="N83" s="71"/>
      <c r="O83" s="71">
        <f t="shared" si="22"/>
        <v>42481.95</v>
      </c>
      <c r="P83" s="71"/>
      <c r="Q83" s="71">
        <f t="shared" si="23"/>
        <v>42481.95</v>
      </c>
      <c r="R83" s="122">
        <f t="shared" si="18"/>
        <v>21499.66801985</v>
      </c>
      <c r="S83" s="71">
        <f t="shared" si="20"/>
        <v>21499.67</v>
      </c>
      <c r="T83" s="71">
        <f t="shared" si="27"/>
        <v>63981.619999999995</v>
      </c>
      <c r="U83" s="72" t="s">
        <v>47</v>
      </c>
      <c r="V83" s="102">
        <f t="shared" si="24"/>
        <v>2559.2600000000002</v>
      </c>
      <c r="W83" s="73">
        <f t="shared" si="25"/>
        <v>2</v>
      </c>
      <c r="X83" s="74">
        <f t="shared" si="26"/>
        <v>61420.359999999993</v>
      </c>
      <c r="Y83" s="289">
        <v>1491</v>
      </c>
      <c r="Z83" s="289">
        <v>1894</v>
      </c>
      <c r="AA83" s="7"/>
      <c r="AB83" s="7"/>
    </row>
    <row r="84" spans="1:28" ht="28.5" customHeight="1" x14ac:dyDescent="0.2">
      <c r="A84" s="40">
        <v>74</v>
      </c>
      <c r="B84" s="164" t="s">
        <v>387</v>
      </c>
      <c r="C84" s="190" t="s">
        <v>388</v>
      </c>
      <c r="D84" s="297" t="s">
        <v>389</v>
      </c>
      <c r="E84" s="164" t="s">
        <v>385</v>
      </c>
      <c r="F84" s="164" t="s">
        <v>102</v>
      </c>
      <c r="G84" s="164" t="s">
        <v>390</v>
      </c>
      <c r="H84" s="148">
        <v>3</v>
      </c>
      <c r="I84" s="75" t="s">
        <v>47</v>
      </c>
      <c r="J84" s="70">
        <v>8374.26</v>
      </c>
      <c r="K84" s="70">
        <f t="shared" si="21"/>
        <v>33292.86</v>
      </c>
      <c r="L84" s="76">
        <f t="shared" si="19"/>
        <v>41667.120000000003</v>
      </c>
      <c r="M84" s="76">
        <v>13947.29</v>
      </c>
      <c r="N84" s="76"/>
      <c r="O84" s="76">
        <f t="shared" si="22"/>
        <v>27719.83</v>
      </c>
      <c r="P84" s="76"/>
      <c r="Q84" s="76">
        <f t="shared" si="23"/>
        <v>27719.83</v>
      </c>
      <c r="R84" s="123">
        <f t="shared" si="18"/>
        <v>14027.499881670001</v>
      </c>
      <c r="S84" s="76">
        <f t="shared" si="20"/>
        <v>14027.5</v>
      </c>
      <c r="T84" s="76">
        <f t="shared" si="27"/>
        <v>41747.33</v>
      </c>
      <c r="U84" s="77" t="s">
        <v>47</v>
      </c>
      <c r="V84" s="78">
        <f t="shared" si="24"/>
        <v>1669.89</v>
      </c>
      <c r="W84" s="70">
        <f t="shared" si="25"/>
        <v>2</v>
      </c>
      <c r="X84" s="79">
        <f t="shared" si="26"/>
        <v>40075.440000000002</v>
      </c>
      <c r="Y84" s="334">
        <v>1492</v>
      </c>
      <c r="Z84" s="334">
        <v>1895</v>
      </c>
      <c r="AA84" s="7"/>
      <c r="AB84" s="7"/>
    </row>
    <row r="85" spans="1:28" ht="28.5" customHeight="1" x14ac:dyDescent="0.2">
      <c r="A85" s="23">
        <v>75</v>
      </c>
      <c r="B85" s="156" t="s">
        <v>391</v>
      </c>
      <c r="C85" s="191" t="s">
        <v>392</v>
      </c>
      <c r="D85" s="291" t="s">
        <v>393</v>
      </c>
      <c r="E85" s="156" t="s">
        <v>394</v>
      </c>
      <c r="F85" s="156" t="s">
        <v>395</v>
      </c>
      <c r="G85" s="203" t="s">
        <v>396</v>
      </c>
      <c r="H85" s="42">
        <v>2</v>
      </c>
      <c r="I85" s="52" t="s">
        <v>47</v>
      </c>
      <c r="J85" s="53">
        <v>8374.26</v>
      </c>
      <c r="K85" s="53">
        <f t="shared" si="21"/>
        <v>22195.24</v>
      </c>
      <c r="L85" s="54">
        <f t="shared" si="19"/>
        <v>30569.5</v>
      </c>
      <c r="M85" s="279">
        <v>10230.73</v>
      </c>
      <c r="N85" s="54"/>
      <c r="O85" s="54">
        <f t="shared" si="22"/>
        <v>20338.77</v>
      </c>
      <c r="P85" s="54"/>
      <c r="Q85" s="54">
        <f t="shared" si="23"/>
        <v>20338.77</v>
      </c>
      <c r="R85" s="118">
        <f t="shared" si="18"/>
        <v>10291.41581258</v>
      </c>
      <c r="S85" s="54">
        <f t="shared" si="20"/>
        <v>10291.42</v>
      </c>
      <c r="T85" s="135">
        <f t="shared" si="27"/>
        <v>30630.190000000002</v>
      </c>
      <c r="U85" s="136"/>
      <c r="V85" s="137"/>
      <c r="W85" s="137"/>
      <c r="X85" s="55"/>
      <c r="Y85" s="343"/>
      <c r="Z85" s="335"/>
      <c r="AA85" s="7"/>
      <c r="AB85" s="7"/>
    </row>
    <row r="86" spans="1:28" ht="28.5" customHeight="1" x14ac:dyDescent="0.2">
      <c r="A86" s="24">
        <v>76</v>
      </c>
      <c r="B86" s="158" t="s">
        <v>397</v>
      </c>
      <c r="C86" s="189" t="s">
        <v>392</v>
      </c>
      <c r="D86" s="292" t="s">
        <v>393</v>
      </c>
      <c r="E86" s="158" t="s">
        <v>394</v>
      </c>
      <c r="F86" s="158" t="s">
        <v>135</v>
      </c>
      <c r="G86" s="204" t="s">
        <v>398</v>
      </c>
      <c r="H86" s="131">
        <v>2</v>
      </c>
      <c r="I86" s="56" t="s">
        <v>47</v>
      </c>
      <c r="J86" s="57">
        <v>8374.26</v>
      </c>
      <c r="K86" s="57">
        <f t="shared" si="21"/>
        <v>22195.24</v>
      </c>
      <c r="L86" s="58">
        <f t="shared" si="19"/>
        <v>30569.5</v>
      </c>
      <c r="M86" s="280">
        <v>13947.29</v>
      </c>
      <c r="N86" s="58"/>
      <c r="O86" s="58">
        <f t="shared" si="22"/>
        <v>16622.21</v>
      </c>
      <c r="P86" s="58"/>
      <c r="Q86" s="58">
        <f t="shared" si="23"/>
        <v>16622.21</v>
      </c>
      <c r="R86" s="119">
        <f t="shared" si="18"/>
        <v>10291.41581258</v>
      </c>
      <c r="S86" s="58">
        <f t="shared" si="20"/>
        <v>10291.42</v>
      </c>
      <c r="T86" s="139">
        <f t="shared" si="27"/>
        <v>26913.629999999997</v>
      </c>
      <c r="U86" s="140"/>
      <c r="V86" s="141"/>
      <c r="W86" s="141"/>
      <c r="X86" s="82"/>
      <c r="Y86" s="345"/>
      <c r="Z86" s="337"/>
      <c r="AA86" s="7"/>
      <c r="AB86" s="7"/>
    </row>
    <row r="87" spans="1:28" ht="28.5" customHeight="1" x14ac:dyDescent="0.2">
      <c r="A87" s="132"/>
      <c r="B87" s="165"/>
      <c r="C87" s="192"/>
      <c r="D87" s="298"/>
      <c r="E87" s="165"/>
      <c r="F87" s="165"/>
      <c r="G87" s="205"/>
      <c r="H87" s="244"/>
      <c r="I87" s="133"/>
      <c r="J87" s="63"/>
      <c r="K87" s="63"/>
      <c r="L87" s="61"/>
      <c r="M87" s="284"/>
      <c r="N87" s="61"/>
      <c r="O87" s="61"/>
      <c r="P87" s="61"/>
      <c r="Q87" s="61"/>
      <c r="R87" s="134"/>
      <c r="S87" s="61"/>
      <c r="T87" s="61">
        <f>SUM(T85:T86)</f>
        <v>57543.82</v>
      </c>
      <c r="U87" s="86" t="s">
        <v>47</v>
      </c>
      <c r="V87" s="87">
        <f t="shared" ref="V87:V120" si="28">IF(U87="no",ROUND(T87*4/100,2), 0)</f>
        <v>2301.75</v>
      </c>
      <c r="W87" s="87">
        <f t="shared" ref="W87:W120" si="29">IF(U87="no",2,0)</f>
        <v>2</v>
      </c>
      <c r="X87" s="213">
        <f t="shared" ref="X87:X120" si="30">T87-V87-W87</f>
        <v>55240.07</v>
      </c>
      <c r="Y87" s="338">
        <v>1493</v>
      </c>
      <c r="Z87" s="338">
        <v>1896</v>
      </c>
      <c r="AA87" s="7"/>
      <c r="AB87" s="7"/>
    </row>
    <row r="88" spans="1:28" ht="28.5" customHeight="1" x14ac:dyDescent="0.2">
      <c r="A88" s="41">
        <v>77</v>
      </c>
      <c r="B88" s="161" t="s">
        <v>399</v>
      </c>
      <c r="C88" s="187" t="s">
        <v>400</v>
      </c>
      <c r="D88" s="294" t="s">
        <v>401</v>
      </c>
      <c r="E88" s="161" t="s">
        <v>402</v>
      </c>
      <c r="F88" s="161" t="s">
        <v>403</v>
      </c>
      <c r="G88" s="206" t="s">
        <v>404</v>
      </c>
      <c r="H88" s="41">
        <v>4</v>
      </c>
      <c r="I88" s="64" t="s">
        <v>47</v>
      </c>
      <c r="J88" s="65">
        <v>8374.26</v>
      </c>
      <c r="K88" s="65">
        <f t="shared" si="21"/>
        <v>44390.48</v>
      </c>
      <c r="L88" s="66">
        <f t="shared" si="19"/>
        <v>52764.740000000005</v>
      </c>
      <c r="M88" s="281">
        <v>17663.849999999999</v>
      </c>
      <c r="N88" s="66"/>
      <c r="O88" s="66">
        <f t="shared" ref="O88:O122" si="31">L88-M88</f>
        <v>35100.890000000007</v>
      </c>
      <c r="P88" s="66"/>
      <c r="Q88" s="66">
        <f t="shared" ref="Q88:Q122" si="32">O88+P88</f>
        <v>35100.890000000007</v>
      </c>
      <c r="R88" s="121">
        <f t="shared" ref="R88:R102" si="33">ROUND(X$4/L$249*L88,8)</f>
        <v>17763.583950759999</v>
      </c>
      <c r="S88" s="66">
        <f t="shared" si="20"/>
        <v>17763.580000000002</v>
      </c>
      <c r="T88" s="66">
        <f t="shared" ref="T88:T120" si="34">Q88+S88</f>
        <v>52864.470000000008</v>
      </c>
      <c r="U88" s="67" t="s">
        <v>47</v>
      </c>
      <c r="V88" s="102">
        <f t="shared" si="28"/>
        <v>2114.58</v>
      </c>
      <c r="W88" s="68">
        <f t="shared" si="29"/>
        <v>2</v>
      </c>
      <c r="X88" s="111">
        <f t="shared" si="30"/>
        <v>50747.890000000007</v>
      </c>
      <c r="Y88" s="289">
        <v>1494</v>
      </c>
      <c r="Z88" s="289">
        <v>1897</v>
      </c>
      <c r="AA88" s="7"/>
      <c r="AB88" s="7"/>
    </row>
    <row r="89" spans="1:28" ht="28.5" customHeight="1" x14ac:dyDescent="0.2">
      <c r="A89" s="41">
        <v>78</v>
      </c>
      <c r="B89" s="162" t="s">
        <v>405</v>
      </c>
      <c r="C89" s="188">
        <v>80007870266</v>
      </c>
      <c r="D89" s="292" t="s">
        <v>406</v>
      </c>
      <c r="E89" s="162" t="s">
        <v>402</v>
      </c>
      <c r="F89" s="162" t="s">
        <v>407</v>
      </c>
      <c r="G89" s="162" t="s">
        <v>126</v>
      </c>
      <c r="H89" s="50">
        <v>5</v>
      </c>
      <c r="I89" s="69" t="s">
        <v>47</v>
      </c>
      <c r="J89" s="70">
        <v>8374.26</v>
      </c>
      <c r="K89" s="70">
        <f t="shared" si="21"/>
        <v>55488.1</v>
      </c>
      <c r="L89" s="71">
        <f t="shared" si="19"/>
        <v>63862.36</v>
      </c>
      <c r="M89" s="282">
        <v>25096.98</v>
      </c>
      <c r="N89" s="71"/>
      <c r="O89" s="71">
        <f t="shared" si="31"/>
        <v>38765.380000000005</v>
      </c>
      <c r="P89" s="71"/>
      <c r="Q89" s="71">
        <f t="shared" si="32"/>
        <v>38765.380000000005</v>
      </c>
      <c r="R89" s="122">
        <f t="shared" si="33"/>
        <v>21499.66801985</v>
      </c>
      <c r="S89" s="71">
        <f t="shared" si="20"/>
        <v>21499.67</v>
      </c>
      <c r="T89" s="71">
        <f t="shared" si="34"/>
        <v>60265.05</v>
      </c>
      <c r="U89" s="72" t="s">
        <v>47</v>
      </c>
      <c r="V89" s="102">
        <f t="shared" si="28"/>
        <v>2410.6</v>
      </c>
      <c r="W89" s="73">
        <f t="shared" si="29"/>
        <v>2</v>
      </c>
      <c r="X89" s="74">
        <f t="shared" si="30"/>
        <v>57852.450000000004</v>
      </c>
      <c r="Y89" s="289">
        <v>1495</v>
      </c>
      <c r="Z89" s="289">
        <v>1898</v>
      </c>
      <c r="AA89" s="7"/>
      <c r="AB89" s="7"/>
    </row>
    <row r="90" spans="1:28" ht="28.5" customHeight="1" x14ac:dyDescent="0.2">
      <c r="A90" s="41">
        <v>79</v>
      </c>
      <c r="B90" s="162" t="s">
        <v>408</v>
      </c>
      <c r="C90" s="185" t="s">
        <v>409</v>
      </c>
      <c r="D90" s="292" t="s">
        <v>410</v>
      </c>
      <c r="E90" s="162" t="s">
        <v>411</v>
      </c>
      <c r="F90" s="162" t="s">
        <v>368</v>
      </c>
      <c r="G90" s="162" t="s">
        <v>412</v>
      </c>
      <c r="H90" s="50">
        <v>4</v>
      </c>
      <c r="I90" s="69" t="s">
        <v>47</v>
      </c>
      <c r="J90" s="70">
        <v>8374.26</v>
      </c>
      <c r="K90" s="70">
        <f t="shared" si="21"/>
        <v>44390.48</v>
      </c>
      <c r="L90" s="71">
        <f t="shared" si="19"/>
        <v>52764.740000000005</v>
      </c>
      <c r="M90" s="282">
        <v>17663.849999999999</v>
      </c>
      <c r="N90" s="71"/>
      <c r="O90" s="71">
        <f t="shared" si="31"/>
        <v>35100.890000000007</v>
      </c>
      <c r="P90" s="71"/>
      <c r="Q90" s="71">
        <f t="shared" si="32"/>
        <v>35100.890000000007</v>
      </c>
      <c r="R90" s="122">
        <f t="shared" si="33"/>
        <v>17763.583950759999</v>
      </c>
      <c r="S90" s="71">
        <f t="shared" si="20"/>
        <v>17763.580000000002</v>
      </c>
      <c r="T90" s="71">
        <f t="shared" si="34"/>
        <v>52864.470000000008</v>
      </c>
      <c r="U90" s="72" t="s">
        <v>47</v>
      </c>
      <c r="V90" s="102">
        <f t="shared" si="28"/>
        <v>2114.58</v>
      </c>
      <c r="W90" s="73">
        <f t="shared" si="29"/>
        <v>2</v>
      </c>
      <c r="X90" s="74">
        <f t="shared" si="30"/>
        <v>50747.890000000007</v>
      </c>
      <c r="Y90" s="289">
        <v>1496</v>
      </c>
      <c r="Z90" s="289">
        <v>1899</v>
      </c>
      <c r="AA90" s="7"/>
      <c r="AB90" s="7"/>
    </row>
    <row r="91" spans="1:28" ht="28.5" customHeight="1" x14ac:dyDescent="0.2">
      <c r="A91" s="41">
        <v>80</v>
      </c>
      <c r="B91" s="162" t="s">
        <v>413</v>
      </c>
      <c r="C91" s="185" t="s">
        <v>414</v>
      </c>
      <c r="D91" s="292" t="s">
        <v>415</v>
      </c>
      <c r="E91" s="163" t="s">
        <v>416</v>
      </c>
      <c r="F91" s="162" t="s">
        <v>417</v>
      </c>
      <c r="G91" s="162" t="s">
        <v>418</v>
      </c>
      <c r="H91" s="50">
        <v>3</v>
      </c>
      <c r="I91" s="69" t="s">
        <v>47</v>
      </c>
      <c r="J91" s="73">
        <v>8374.26</v>
      </c>
      <c r="K91" s="73">
        <f t="shared" si="21"/>
        <v>33292.86</v>
      </c>
      <c r="L91" s="71">
        <f t="shared" si="19"/>
        <v>41667.120000000003</v>
      </c>
      <c r="M91" s="282">
        <v>13947.29</v>
      </c>
      <c r="N91" s="71"/>
      <c r="O91" s="71">
        <f t="shared" si="31"/>
        <v>27719.83</v>
      </c>
      <c r="P91" s="71"/>
      <c r="Q91" s="71">
        <f t="shared" si="32"/>
        <v>27719.83</v>
      </c>
      <c r="R91" s="122">
        <f t="shared" si="33"/>
        <v>14027.499881670001</v>
      </c>
      <c r="S91" s="71">
        <f t="shared" si="20"/>
        <v>14027.5</v>
      </c>
      <c r="T91" s="71">
        <f t="shared" si="34"/>
        <v>41747.33</v>
      </c>
      <c r="U91" s="72" t="s">
        <v>47</v>
      </c>
      <c r="V91" s="102">
        <f t="shared" si="28"/>
        <v>1669.89</v>
      </c>
      <c r="W91" s="73">
        <f t="shared" si="29"/>
        <v>2</v>
      </c>
      <c r="X91" s="74">
        <f t="shared" si="30"/>
        <v>40075.440000000002</v>
      </c>
      <c r="Y91" s="289">
        <v>1497</v>
      </c>
      <c r="Z91" s="289">
        <v>1900</v>
      </c>
      <c r="AA91" s="7"/>
      <c r="AB91" s="7"/>
    </row>
    <row r="92" spans="1:28" ht="28.5" customHeight="1" x14ac:dyDescent="0.2">
      <c r="A92" s="41">
        <v>81</v>
      </c>
      <c r="B92" s="162" t="s">
        <v>419</v>
      </c>
      <c r="C92" s="188">
        <v>80007730262</v>
      </c>
      <c r="D92" s="292" t="s">
        <v>420</v>
      </c>
      <c r="E92" s="162" t="s">
        <v>421</v>
      </c>
      <c r="F92" s="162" t="s">
        <v>135</v>
      </c>
      <c r="G92" s="162" t="s">
        <v>131</v>
      </c>
      <c r="H92" s="50">
        <v>2</v>
      </c>
      <c r="I92" s="69" t="s">
        <v>47</v>
      </c>
      <c r="J92" s="70">
        <v>8374.26</v>
      </c>
      <c r="K92" s="70">
        <f t="shared" si="21"/>
        <v>22195.24</v>
      </c>
      <c r="L92" s="71">
        <f t="shared" si="19"/>
        <v>30569.5</v>
      </c>
      <c r="M92" s="282">
        <v>13947.29</v>
      </c>
      <c r="N92" s="71"/>
      <c r="O92" s="71">
        <f t="shared" si="31"/>
        <v>16622.21</v>
      </c>
      <c r="P92" s="71"/>
      <c r="Q92" s="71">
        <f t="shared" si="32"/>
        <v>16622.21</v>
      </c>
      <c r="R92" s="122">
        <f t="shared" si="33"/>
        <v>10291.41581258</v>
      </c>
      <c r="S92" s="71">
        <f t="shared" si="20"/>
        <v>10291.42</v>
      </c>
      <c r="T92" s="71">
        <f t="shared" si="34"/>
        <v>26913.629999999997</v>
      </c>
      <c r="U92" s="72" t="s">
        <v>47</v>
      </c>
      <c r="V92" s="102">
        <f t="shared" si="28"/>
        <v>1076.55</v>
      </c>
      <c r="W92" s="73">
        <f t="shared" si="29"/>
        <v>2</v>
      </c>
      <c r="X92" s="74">
        <f t="shared" si="30"/>
        <v>25835.079999999998</v>
      </c>
      <c r="Y92" s="289">
        <v>1498</v>
      </c>
      <c r="Z92" s="289">
        <v>1901</v>
      </c>
      <c r="AA92" s="7"/>
      <c r="AB92" s="7"/>
    </row>
    <row r="93" spans="1:28" ht="28.5" customHeight="1" x14ac:dyDescent="0.2">
      <c r="A93" s="41">
        <v>82</v>
      </c>
      <c r="B93" s="162" t="s">
        <v>422</v>
      </c>
      <c r="C93" s="188">
        <v>94008860267</v>
      </c>
      <c r="D93" s="292" t="s">
        <v>423</v>
      </c>
      <c r="E93" s="162" t="s">
        <v>421</v>
      </c>
      <c r="F93" s="162" t="s">
        <v>116</v>
      </c>
      <c r="G93" s="162" t="s">
        <v>424</v>
      </c>
      <c r="H93" s="50">
        <v>4</v>
      </c>
      <c r="I93" s="69" t="s">
        <v>47</v>
      </c>
      <c r="J93" s="70">
        <v>8374.26</v>
      </c>
      <c r="K93" s="70">
        <f t="shared" si="21"/>
        <v>44390.48</v>
      </c>
      <c r="L93" s="71">
        <f t="shared" si="19"/>
        <v>52764.740000000005</v>
      </c>
      <c r="M93" s="282">
        <v>17663.849999999999</v>
      </c>
      <c r="N93" s="71"/>
      <c r="O93" s="71">
        <f t="shared" si="31"/>
        <v>35100.890000000007</v>
      </c>
      <c r="P93" s="71"/>
      <c r="Q93" s="71">
        <f t="shared" si="32"/>
        <v>35100.890000000007</v>
      </c>
      <c r="R93" s="122">
        <f t="shared" si="33"/>
        <v>17763.583950759999</v>
      </c>
      <c r="S93" s="71">
        <f t="shared" si="20"/>
        <v>17763.580000000002</v>
      </c>
      <c r="T93" s="71">
        <f t="shared" si="34"/>
        <v>52864.470000000008</v>
      </c>
      <c r="U93" s="72" t="s">
        <v>47</v>
      </c>
      <c r="V93" s="102">
        <f t="shared" si="28"/>
        <v>2114.58</v>
      </c>
      <c r="W93" s="73">
        <f t="shared" si="29"/>
        <v>2</v>
      </c>
      <c r="X93" s="74">
        <f t="shared" si="30"/>
        <v>50747.890000000007</v>
      </c>
      <c r="Y93" s="289">
        <v>1499</v>
      </c>
      <c r="Z93" s="289">
        <v>1902</v>
      </c>
      <c r="AA93" s="7"/>
      <c r="AB93" s="7"/>
    </row>
    <row r="94" spans="1:28" ht="28.5" customHeight="1" x14ac:dyDescent="0.2">
      <c r="A94" s="41">
        <v>83</v>
      </c>
      <c r="B94" s="162" t="s">
        <v>425</v>
      </c>
      <c r="C94" s="188" t="s">
        <v>426</v>
      </c>
      <c r="D94" s="304" t="s">
        <v>427</v>
      </c>
      <c r="E94" s="162" t="s">
        <v>421</v>
      </c>
      <c r="F94" s="163" t="s">
        <v>428</v>
      </c>
      <c r="G94" s="163" t="s">
        <v>429</v>
      </c>
      <c r="H94" s="50">
        <v>2</v>
      </c>
      <c r="I94" s="69" t="s">
        <v>47</v>
      </c>
      <c r="J94" s="70">
        <v>8374.26</v>
      </c>
      <c r="K94" s="70">
        <f t="shared" si="21"/>
        <v>22195.24</v>
      </c>
      <c r="L94" s="71">
        <f t="shared" si="19"/>
        <v>30569.5</v>
      </c>
      <c r="M94" s="282">
        <v>6514.17</v>
      </c>
      <c r="N94" s="71"/>
      <c r="O94" s="71">
        <f t="shared" si="31"/>
        <v>24055.33</v>
      </c>
      <c r="P94" s="71"/>
      <c r="Q94" s="71">
        <f t="shared" si="32"/>
        <v>24055.33</v>
      </c>
      <c r="R94" s="122">
        <f t="shared" si="33"/>
        <v>10291.41581258</v>
      </c>
      <c r="S94" s="71">
        <f t="shared" si="20"/>
        <v>10291.42</v>
      </c>
      <c r="T94" s="71">
        <f t="shared" si="34"/>
        <v>34346.75</v>
      </c>
      <c r="U94" s="351" t="s">
        <v>97</v>
      </c>
      <c r="V94" s="102">
        <f t="shared" si="28"/>
        <v>0</v>
      </c>
      <c r="W94" s="73">
        <f t="shared" si="29"/>
        <v>0</v>
      </c>
      <c r="X94" s="74">
        <f t="shared" si="30"/>
        <v>34346.75</v>
      </c>
      <c r="Y94" s="289">
        <v>1500</v>
      </c>
      <c r="Z94" s="289">
        <v>1903</v>
      </c>
      <c r="AA94" s="7"/>
      <c r="AB94" s="7"/>
    </row>
    <row r="95" spans="1:28" ht="28.5" customHeight="1" x14ac:dyDescent="0.2">
      <c r="A95" s="41">
        <v>84</v>
      </c>
      <c r="B95" s="162" t="s">
        <v>430</v>
      </c>
      <c r="C95" s="188">
        <v>80021800265</v>
      </c>
      <c r="D95" s="292" t="s">
        <v>431</v>
      </c>
      <c r="E95" s="162" t="s">
        <v>432</v>
      </c>
      <c r="F95" s="162" t="s">
        <v>433</v>
      </c>
      <c r="G95" s="162" t="s">
        <v>126</v>
      </c>
      <c r="H95" s="50">
        <v>3</v>
      </c>
      <c r="I95" s="69" t="s">
        <v>47</v>
      </c>
      <c r="J95" s="70">
        <v>8374.26</v>
      </c>
      <c r="K95" s="70">
        <f t="shared" si="21"/>
        <v>33292.86</v>
      </c>
      <c r="L95" s="71">
        <f t="shared" si="19"/>
        <v>41667.120000000003</v>
      </c>
      <c r="M95" s="282">
        <v>13947.29</v>
      </c>
      <c r="N95" s="71"/>
      <c r="O95" s="71">
        <f t="shared" si="31"/>
        <v>27719.83</v>
      </c>
      <c r="P95" s="71"/>
      <c r="Q95" s="71">
        <f t="shared" si="32"/>
        <v>27719.83</v>
      </c>
      <c r="R95" s="122">
        <f t="shared" si="33"/>
        <v>14027.499881670001</v>
      </c>
      <c r="S95" s="71">
        <f t="shared" si="20"/>
        <v>14027.5</v>
      </c>
      <c r="T95" s="71">
        <f t="shared" si="34"/>
        <v>41747.33</v>
      </c>
      <c r="U95" s="72" t="s">
        <v>47</v>
      </c>
      <c r="V95" s="102">
        <f t="shared" si="28"/>
        <v>1669.89</v>
      </c>
      <c r="W95" s="73">
        <f t="shared" si="29"/>
        <v>2</v>
      </c>
      <c r="X95" s="74">
        <f t="shared" si="30"/>
        <v>40075.440000000002</v>
      </c>
      <c r="Y95" s="289">
        <v>1501</v>
      </c>
      <c r="Z95" s="289">
        <v>1904</v>
      </c>
      <c r="AA95" s="7"/>
      <c r="AB95" s="7"/>
    </row>
    <row r="96" spans="1:28" ht="28.5" customHeight="1" x14ac:dyDescent="0.2">
      <c r="A96" s="41">
        <v>85</v>
      </c>
      <c r="B96" s="162" t="s">
        <v>434</v>
      </c>
      <c r="C96" s="188">
        <v>92035880266</v>
      </c>
      <c r="D96" s="300" t="s">
        <v>435</v>
      </c>
      <c r="E96" s="162" t="s">
        <v>436</v>
      </c>
      <c r="F96" s="162" t="s">
        <v>437</v>
      </c>
      <c r="G96" s="162" t="s">
        <v>438</v>
      </c>
      <c r="H96" s="50">
        <v>3</v>
      </c>
      <c r="I96" s="69" t="s">
        <v>47</v>
      </c>
      <c r="J96" s="70">
        <v>8374.26</v>
      </c>
      <c r="K96" s="70">
        <f t="shared" si="21"/>
        <v>33292.86</v>
      </c>
      <c r="L96" s="71">
        <f t="shared" si="19"/>
        <v>41667.120000000003</v>
      </c>
      <c r="M96" s="282">
        <v>13947.29</v>
      </c>
      <c r="N96" s="71"/>
      <c r="O96" s="71">
        <f t="shared" si="31"/>
        <v>27719.83</v>
      </c>
      <c r="P96" s="71"/>
      <c r="Q96" s="71">
        <f t="shared" si="32"/>
        <v>27719.83</v>
      </c>
      <c r="R96" s="122">
        <f t="shared" si="33"/>
        <v>14027.499881670001</v>
      </c>
      <c r="S96" s="71">
        <f t="shared" si="20"/>
        <v>14027.5</v>
      </c>
      <c r="T96" s="71">
        <f t="shared" si="34"/>
        <v>41747.33</v>
      </c>
      <c r="U96" s="72" t="s">
        <v>47</v>
      </c>
      <c r="V96" s="102">
        <f t="shared" si="28"/>
        <v>1669.89</v>
      </c>
      <c r="W96" s="73">
        <f t="shared" si="29"/>
        <v>2</v>
      </c>
      <c r="X96" s="74">
        <f t="shared" si="30"/>
        <v>40075.440000000002</v>
      </c>
      <c r="Y96" s="289">
        <v>1502</v>
      </c>
      <c r="Z96" s="289">
        <v>1905</v>
      </c>
      <c r="AA96" s="7"/>
      <c r="AB96" s="7"/>
    </row>
    <row r="97" spans="1:28" ht="28.5" customHeight="1" x14ac:dyDescent="0.2">
      <c r="A97" s="41">
        <v>86</v>
      </c>
      <c r="B97" s="162" t="s">
        <v>439</v>
      </c>
      <c r="C97" s="188" t="s">
        <v>440</v>
      </c>
      <c r="D97" s="292" t="s">
        <v>441</v>
      </c>
      <c r="E97" s="162" t="s">
        <v>436</v>
      </c>
      <c r="F97" s="162" t="s">
        <v>442</v>
      </c>
      <c r="G97" s="162" t="s">
        <v>443</v>
      </c>
      <c r="H97" s="50">
        <v>6</v>
      </c>
      <c r="I97" s="69" t="s">
        <v>47</v>
      </c>
      <c r="J97" s="70">
        <v>8374.26</v>
      </c>
      <c r="K97" s="70">
        <f t="shared" si="21"/>
        <v>66585.72</v>
      </c>
      <c r="L97" s="71">
        <f t="shared" si="19"/>
        <v>74959.98</v>
      </c>
      <c r="M97" s="282">
        <v>21380.41</v>
      </c>
      <c r="N97" s="71"/>
      <c r="O97" s="71">
        <f t="shared" si="31"/>
        <v>53579.569999999992</v>
      </c>
      <c r="P97" s="71"/>
      <c r="Q97" s="71">
        <f t="shared" si="32"/>
        <v>53579.569999999992</v>
      </c>
      <c r="R97" s="122">
        <f t="shared" si="33"/>
        <v>25235.752088929999</v>
      </c>
      <c r="S97" s="303">
        <f>ROUND(R97,2)-0.01</f>
        <v>25235.74</v>
      </c>
      <c r="T97" s="71">
        <f t="shared" si="34"/>
        <v>78815.31</v>
      </c>
      <c r="U97" s="351" t="s">
        <v>97</v>
      </c>
      <c r="V97" s="102">
        <f t="shared" si="28"/>
        <v>0</v>
      </c>
      <c r="W97" s="73">
        <f t="shared" si="29"/>
        <v>0</v>
      </c>
      <c r="X97" s="74">
        <f t="shared" si="30"/>
        <v>78815.31</v>
      </c>
      <c r="Y97" s="289">
        <v>1503</v>
      </c>
      <c r="Z97" s="289">
        <v>1906</v>
      </c>
      <c r="AA97" s="7"/>
    </row>
    <row r="98" spans="1:28" ht="28.5" customHeight="1" x14ac:dyDescent="0.2">
      <c r="A98" s="41">
        <v>87</v>
      </c>
      <c r="B98" s="162" t="s">
        <v>444</v>
      </c>
      <c r="C98" s="188">
        <v>83004050262</v>
      </c>
      <c r="D98" s="292" t="s">
        <v>445</v>
      </c>
      <c r="E98" s="162" t="s">
        <v>436</v>
      </c>
      <c r="F98" s="162" t="s">
        <v>446</v>
      </c>
      <c r="G98" s="162" t="s">
        <v>447</v>
      </c>
      <c r="H98" s="50">
        <v>2</v>
      </c>
      <c r="I98" s="69" t="s">
        <v>47</v>
      </c>
      <c r="J98" s="70">
        <v>8374.26</v>
      </c>
      <c r="K98" s="70">
        <f t="shared" si="21"/>
        <v>22195.24</v>
      </c>
      <c r="L98" s="71">
        <f t="shared" si="19"/>
        <v>30569.5</v>
      </c>
      <c r="M98" s="282">
        <v>10230.73</v>
      </c>
      <c r="N98" s="71"/>
      <c r="O98" s="71">
        <f t="shared" si="31"/>
        <v>20338.77</v>
      </c>
      <c r="P98" s="71"/>
      <c r="Q98" s="71">
        <f t="shared" si="32"/>
        <v>20338.77</v>
      </c>
      <c r="R98" s="122">
        <f t="shared" si="33"/>
        <v>10291.41581258</v>
      </c>
      <c r="S98" s="71">
        <f t="shared" si="20"/>
        <v>10291.42</v>
      </c>
      <c r="T98" s="71">
        <f t="shared" si="34"/>
        <v>30630.190000000002</v>
      </c>
      <c r="U98" s="72" t="s">
        <v>47</v>
      </c>
      <c r="V98" s="102">
        <f t="shared" si="28"/>
        <v>1225.21</v>
      </c>
      <c r="W98" s="73">
        <f t="shared" si="29"/>
        <v>2</v>
      </c>
      <c r="X98" s="74">
        <f t="shared" si="30"/>
        <v>29402.980000000003</v>
      </c>
      <c r="Y98" s="289">
        <v>1504</v>
      </c>
      <c r="Z98" s="289">
        <v>1907</v>
      </c>
      <c r="AA98" s="7"/>
      <c r="AB98" s="7"/>
    </row>
    <row r="99" spans="1:28" ht="28.5" customHeight="1" x14ac:dyDescent="0.2">
      <c r="A99" s="41">
        <v>88</v>
      </c>
      <c r="B99" s="162" t="s">
        <v>448</v>
      </c>
      <c r="C99" s="188">
        <v>92000240264</v>
      </c>
      <c r="D99" s="292" t="s">
        <v>449</v>
      </c>
      <c r="E99" s="162" t="s">
        <v>436</v>
      </c>
      <c r="F99" s="162" t="s">
        <v>450</v>
      </c>
      <c r="G99" s="162" t="s">
        <v>451</v>
      </c>
      <c r="H99" s="50">
        <v>2</v>
      </c>
      <c r="I99" s="69" t="s">
        <v>47</v>
      </c>
      <c r="J99" s="70">
        <v>8374.26</v>
      </c>
      <c r="K99" s="70">
        <f t="shared" si="21"/>
        <v>22195.24</v>
      </c>
      <c r="L99" s="71">
        <f t="shared" si="19"/>
        <v>30569.5</v>
      </c>
      <c r="M99" s="282">
        <v>10230.73</v>
      </c>
      <c r="N99" s="71"/>
      <c r="O99" s="71">
        <f t="shared" si="31"/>
        <v>20338.77</v>
      </c>
      <c r="P99" s="71"/>
      <c r="Q99" s="71">
        <f t="shared" si="32"/>
        <v>20338.77</v>
      </c>
      <c r="R99" s="122">
        <f t="shared" si="33"/>
        <v>10291.41581258</v>
      </c>
      <c r="S99" s="71">
        <f t="shared" si="20"/>
        <v>10291.42</v>
      </c>
      <c r="T99" s="71">
        <f t="shared" si="34"/>
        <v>30630.190000000002</v>
      </c>
      <c r="U99" s="72" t="s">
        <v>47</v>
      </c>
      <c r="V99" s="102">
        <f t="shared" si="28"/>
        <v>1225.21</v>
      </c>
      <c r="W99" s="73">
        <f t="shared" si="29"/>
        <v>2</v>
      </c>
      <c r="X99" s="74">
        <f t="shared" si="30"/>
        <v>29402.980000000003</v>
      </c>
      <c r="Y99" s="289">
        <v>1505</v>
      </c>
      <c r="Z99" s="289">
        <v>1908</v>
      </c>
      <c r="AA99" s="7"/>
      <c r="AB99" s="7"/>
    </row>
    <row r="100" spans="1:28" ht="39.75" customHeight="1" x14ac:dyDescent="0.2">
      <c r="A100" s="41">
        <v>89</v>
      </c>
      <c r="B100" s="162" t="s">
        <v>452</v>
      </c>
      <c r="C100" s="188" t="s">
        <v>453</v>
      </c>
      <c r="D100" s="292" t="s">
        <v>454</v>
      </c>
      <c r="E100" s="162" t="s">
        <v>436</v>
      </c>
      <c r="F100" s="162" t="s">
        <v>455</v>
      </c>
      <c r="G100" s="162" t="s">
        <v>456</v>
      </c>
      <c r="H100" s="50">
        <v>3</v>
      </c>
      <c r="I100" s="69" t="s">
        <v>47</v>
      </c>
      <c r="J100" s="70">
        <v>8374.26</v>
      </c>
      <c r="K100" s="70">
        <f t="shared" si="21"/>
        <v>33292.86</v>
      </c>
      <c r="L100" s="71">
        <f t="shared" si="19"/>
        <v>41667.120000000003</v>
      </c>
      <c r="M100" s="282">
        <v>10230.73</v>
      </c>
      <c r="N100" s="71"/>
      <c r="O100" s="71">
        <f t="shared" si="31"/>
        <v>31436.390000000003</v>
      </c>
      <c r="P100" s="71"/>
      <c r="Q100" s="71">
        <f t="shared" si="32"/>
        <v>31436.390000000003</v>
      </c>
      <c r="R100" s="122">
        <f t="shared" si="33"/>
        <v>14027.499881670001</v>
      </c>
      <c r="S100" s="71">
        <f t="shared" si="20"/>
        <v>14027.5</v>
      </c>
      <c r="T100" s="71">
        <f t="shared" si="34"/>
        <v>45463.89</v>
      </c>
      <c r="U100" s="72" t="s">
        <v>47</v>
      </c>
      <c r="V100" s="102">
        <f t="shared" si="28"/>
        <v>1818.56</v>
      </c>
      <c r="W100" s="73">
        <f t="shared" si="29"/>
        <v>2</v>
      </c>
      <c r="X100" s="74">
        <f t="shared" si="30"/>
        <v>43643.33</v>
      </c>
      <c r="Y100" s="289">
        <v>1506</v>
      </c>
      <c r="Z100" s="289">
        <v>1909</v>
      </c>
      <c r="AA100" s="7"/>
      <c r="AB100" s="7"/>
    </row>
    <row r="101" spans="1:28" ht="28.5" customHeight="1" x14ac:dyDescent="0.2">
      <c r="A101" s="41">
        <v>90</v>
      </c>
      <c r="B101" s="163" t="s">
        <v>457</v>
      </c>
      <c r="C101" s="176" t="s">
        <v>458</v>
      </c>
      <c r="D101" s="292" t="s">
        <v>459</v>
      </c>
      <c r="E101" s="162" t="s">
        <v>436</v>
      </c>
      <c r="F101" s="162" t="s">
        <v>460</v>
      </c>
      <c r="G101" s="162" t="s">
        <v>461</v>
      </c>
      <c r="H101" s="50">
        <v>0</v>
      </c>
      <c r="I101" s="83" t="s">
        <v>97</v>
      </c>
      <c r="J101" s="70">
        <v>8374.26</v>
      </c>
      <c r="K101" s="70">
        <v>0</v>
      </c>
      <c r="L101" s="71">
        <f t="shared" si="19"/>
        <v>8374.26</v>
      </c>
      <c r="M101" s="282">
        <v>2797.6</v>
      </c>
      <c r="N101" s="71"/>
      <c r="O101" s="71">
        <f t="shared" si="31"/>
        <v>5576.66</v>
      </c>
      <c r="P101" s="71"/>
      <c r="Q101" s="71">
        <f t="shared" si="32"/>
        <v>5576.66</v>
      </c>
      <c r="R101" s="122">
        <f t="shared" si="33"/>
        <v>2819.2476744000001</v>
      </c>
      <c r="S101" s="71">
        <f t="shared" si="20"/>
        <v>2819.25</v>
      </c>
      <c r="T101" s="89">
        <f t="shared" si="34"/>
        <v>8395.91</v>
      </c>
      <c r="U101" s="72" t="s">
        <v>47</v>
      </c>
      <c r="V101" s="102">
        <f t="shared" si="28"/>
        <v>335.84</v>
      </c>
      <c r="W101" s="73">
        <f t="shared" si="29"/>
        <v>2</v>
      </c>
      <c r="X101" s="74">
        <f t="shared" si="30"/>
        <v>8058.07</v>
      </c>
      <c r="Y101" s="289">
        <v>1507</v>
      </c>
      <c r="Z101" s="289">
        <v>1910</v>
      </c>
      <c r="AA101" s="7"/>
    </row>
    <row r="102" spans="1:28" ht="28.5" customHeight="1" x14ac:dyDescent="0.2">
      <c r="A102" s="41">
        <v>91</v>
      </c>
      <c r="B102" s="162" t="s">
        <v>462</v>
      </c>
      <c r="C102" s="188">
        <v>83000450268</v>
      </c>
      <c r="D102" s="301" t="s">
        <v>463</v>
      </c>
      <c r="E102" s="162" t="s">
        <v>436</v>
      </c>
      <c r="F102" s="162" t="s">
        <v>464</v>
      </c>
      <c r="G102" s="163" t="s">
        <v>465</v>
      </c>
      <c r="H102" s="50">
        <v>2</v>
      </c>
      <c r="I102" s="69" t="s">
        <v>47</v>
      </c>
      <c r="J102" s="70">
        <v>8374.26</v>
      </c>
      <c r="K102" s="70">
        <f t="shared" si="21"/>
        <v>22195.24</v>
      </c>
      <c r="L102" s="71">
        <f t="shared" si="19"/>
        <v>30569.5</v>
      </c>
      <c r="M102" s="282">
        <v>10230.73</v>
      </c>
      <c r="N102" s="71"/>
      <c r="O102" s="71">
        <f t="shared" si="31"/>
        <v>20338.77</v>
      </c>
      <c r="P102" s="71"/>
      <c r="Q102" s="71">
        <f t="shared" si="32"/>
        <v>20338.77</v>
      </c>
      <c r="R102" s="122">
        <f t="shared" si="33"/>
        <v>10291.41581258</v>
      </c>
      <c r="S102" s="71">
        <f t="shared" si="20"/>
        <v>10291.42</v>
      </c>
      <c r="T102" s="71">
        <f t="shared" si="34"/>
        <v>30630.190000000002</v>
      </c>
      <c r="U102" s="72" t="s">
        <v>47</v>
      </c>
      <c r="V102" s="102">
        <f t="shared" si="28"/>
        <v>1225.21</v>
      </c>
      <c r="W102" s="73">
        <f t="shared" si="29"/>
        <v>2</v>
      </c>
      <c r="X102" s="74">
        <f t="shared" si="30"/>
        <v>29402.980000000003</v>
      </c>
      <c r="Y102" s="289">
        <v>1508</v>
      </c>
      <c r="Z102" s="289">
        <v>1911</v>
      </c>
      <c r="AA102" s="7"/>
      <c r="AB102" s="7"/>
    </row>
    <row r="103" spans="1:28" ht="28.5" customHeight="1" x14ac:dyDescent="0.2">
      <c r="A103" s="251">
        <v>92</v>
      </c>
      <c r="B103" s="252" t="s">
        <v>466</v>
      </c>
      <c r="C103" s="253" t="s">
        <v>467</v>
      </c>
      <c r="D103" s="295" t="s">
        <v>468</v>
      </c>
      <c r="E103" s="252" t="s">
        <v>469</v>
      </c>
      <c r="F103" s="252" t="s">
        <v>470</v>
      </c>
      <c r="G103" s="252" t="s">
        <v>470</v>
      </c>
      <c r="H103" s="262">
        <v>1</v>
      </c>
      <c r="I103" s="255" t="s">
        <v>47</v>
      </c>
      <c r="J103" s="277">
        <v>8374.26</v>
      </c>
      <c r="K103" s="277">
        <f t="shared" si="21"/>
        <v>11097.62</v>
      </c>
      <c r="L103" s="256">
        <f t="shared" si="19"/>
        <v>19471.88</v>
      </c>
      <c r="M103" s="283">
        <v>6514.17</v>
      </c>
      <c r="N103" s="256"/>
      <c r="O103" s="256">
        <f t="shared" si="31"/>
        <v>12957.710000000001</v>
      </c>
      <c r="P103" s="256"/>
      <c r="Q103" s="256">
        <f t="shared" si="32"/>
        <v>12957.710000000001</v>
      </c>
      <c r="R103" s="257">
        <v>0</v>
      </c>
      <c r="S103" s="256">
        <f t="shared" si="20"/>
        <v>0</v>
      </c>
      <c r="T103" s="256">
        <f t="shared" si="34"/>
        <v>12957.710000000001</v>
      </c>
      <c r="U103" s="258" t="s">
        <v>47</v>
      </c>
      <c r="V103" s="354">
        <f t="shared" si="28"/>
        <v>518.30999999999995</v>
      </c>
      <c r="W103" s="259">
        <f t="shared" si="29"/>
        <v>2</v>
      </c>
      <c r="X103" s="260">
        <f t="shared" si="30"/>
        <v>12437.400000000001</v>
      </c>
      <c r="Y103" s="340">
        <v>1509</v>
      </c>
      <c r="Z103" s="340">
        <v>1912</v>
      </c>
      <c r="AA103" s="7"/>
      <c r="AB103" s="7" t="s">
        <v>132</v>
      </c>
    </row>
    <row r="104" spans="1:28" ht="28.5" customHeight="1" x14ac:dyDescent="0.2">
      <c r="A104" s="41">
        <v>93</v>
      </c>
      <c r="B104" s="162" t="s">
        <v>471</v>
      </c>
      <c r="C104" s="188">
        <v>94151560268</v>
      </c>
      <c r="D104" s="292" t="s">
        <v>472</v>
      </c>
      <c r="E104" s="162" t="s">
        <v>469</v>
      </c>
      <c r="F104" s="162" t="s">
        <v>473</v>
      </c>
      <c r="G104" s="162" t="s">
        <v>474</v>
      </c>
      <c r="H104" s="50">
        <v>4</v>
      </c>
      <c r="I104" s="69" t="s">
        <v>47</v>
      </c>
      <c r="J104" s="70">
        <v>8374.26</v>
      </c>
      <c r="K104" s="70">
        <f t="shared" si="21"/>
        <v>44390.48</v>
      </c>
      <c r="L104" s="71">
        <f t="shared" si="19"/>
        <v>52764.740000000005</v>
      </c>
      <c r="M104" s="282">
        <v>17663.849999999999</v>
      </c>
      <c r="N104" s="71"/>
      <c r="O104" s="71">
        <f t="shared" si="31"/>
        <v>35100.890000000007</v>
      </c>
      <c r="P104" s="71"/>
      <c r="Q104" s="71">
        <f t="shared" si="32"/>
        <v>35100.890000000007</v>
      </c>
      <c r="R104" s="122">
        <f t="shared" ref="R104:R122" si="35">ROUND(X$4/L$249*L104,8)</f>
        <v>17763.583950759999</v>
      </c>
      <c r="S104" s="71">
        <f t="shared" si="20"/>
        <v>17763.580000000002</v>
      </c>
      <c r="T104" s="71">
        <f t="shared" si="34"/>
        <v>52864.470000000008</v>
      </c>
      <c r="U104" s="72" t="s">
        <v>47</v>
      </c>
      <c r="V104" s="102">
        <f t="shared" si="28"/>
        <v>2114.58</v>
      </c>
      <c r="W104" s="73">
        <f t="shared" si="29"/>
        <v>2</v>
      </c>
      <c r="X104" s="74">
        <f t="shared" si="30"/>
        <v>50747.890000000007</v>
      </c>
      <c r="Y104" s="289">
        <v>1510</v>
      </c>
      <c r="Z104" s="289">
        <v>1913</v>
      </c>
      <c r="AA104" s="7"/>
      <c r="AB104" s="7"/>
    </row>
    <row r="105" spans="1:28" ht="28.5" customHeight="1" x14ac:dyDescent="0.2">
      <c r="A105" s="41">
        <v>94</v>
      </c>
      <c r="B105" s="162" t="s">
        <v>475</v>
      </c>
      <c r="C105" s="185" t="s">
        <v>476</v>
      </c>
      <c r="D105" s="301" t="s">
        <v>477</v>
      </c>
      <c r="E105" s="162" t="s">
        <v>478</v>
      </c>
      <c r="F105" s="162" t="s">
        <v>479</v>
      </c>
      <c r="G105" s="162" t="s">
        <v>480</v>
      </c>
      <c r="H105" s="50">
        <v>2</v>
      </c>
      <c r="I105" s="69" t="s">
        <v>47</v>
      </c>
      <c r="J105" s="70">
        <v>8374.26</v>
      </c>
      <c r="K105" s="70">
        <f t="shared" si="21"/>
        <v>22195.24</v>
      </c>
      <c r="L105" s="71">
        <f t="shared" si="19"/>
        <v>30569.5</v>
      </c>
      <c r="M105" s="282">
        <v>6514.17</v>
      </c>
      <c r="N105" s="71"/>
      <c r="O105" s="71">
        <f t="shared" si="31"/>
        <v>24055.33</v>
      </c>
      <c r="P105" s="71"/>
      <c r="Q105" s="71">
        <f t="shared" si="32"/>
        <v>24055.33</v>
      </c>
      <c r="R105" s="122">
        <f t="shared" si="35"/>
        <v>10291.41581258</v>
      </c>
      <c r="S105" s="71">
        <f t="shared" si="20"/>
        <v>10291.42</v>
      </c>
      <c r="T105" s="71">
        <f t="shared" si="34"/>
        <v>34346.75</v>
      </c>
      <c r="U105" s="72" t="s">
        <v>47</v>
      </c>
      <c r="V105" s="102">
        <f t="shared" si="28"/>
        <v>1373.87</v>
      </c>
      <c r="W105" s="73">
        <f t="shared" si="29"/>
        <v>2</v>
      </c>
      <c r="X105" s="74">
        <f t="shared" si="30"/>
        <v>32970.879999999997</v>
      </c>
      <c r="Y105" s="289">
        <v>1511</v>
      </c>
      <c r="Z105" s="289">
        <v>1914</v>
      </c>
      <c r="AA105" s="7"/>
      <c r="AB105" s="7"/>
    </row>
    <row r="106" spans="1:28" ht="28.5" customHeight="1" x14ac:dyDescent="0.2">
      <c r="A106" s="41">
        <v>95</v>
      </c>
      <c r="B106" s="162" t="s">
        <v>481</v>
      </c>
      <c r="C106" s="188">
        <v>96000080265</v>
      </c>
      <c r="D106" s="292" t="s">
        <v>482</v>
      </c>
      <c r="E106" s="162" t="s">
        <v>478</v>
      </c>
      <c r="F106" s="162" t="s">
        <v>483</v>
      </c>
      <c r="G106" s="162" t="s">
        <v>484</v>
      </c>
      <c r="H106" s="50">
        <v>1</v>
      </c>
      <c r="I106" s="69" t="s">
        <v>47</v>
      </c>
      <c r="J106" s="70">
        <v>8374.26</v>
      </c>
      <c r="K106" s="70">
        <f t="shared" si="21"/>
        <v>11097.62</v>
      </c>
      <c r="L106" s="71">
        <f t="shared" si="19"/>
        <v>19471.88</v>
      </c>
      <c r="M106" s="282">
        <v>6514.17</v>
      </c>
      <c r="N106" s="71"/>
      <c r="O106" s="71">
        <f t="shared" si="31"/>
        <v>12957.710000000001</v>
      </c>
      <c r="P106" s="71"/>
      <c r="Q106" s="71">
        <f t="shared" si="32"/>
        <v>12957.710000000001</v>
      </c>
      <c r="R106" s="122">
        <f t="shared" si="35"/>
        <v>6555.33174349</v>
      </c>
      <c r="S106" s="71">
        <f t="shared" si="20"/>
        <v>6555.33</v>
      </c>
      <c r="T106" s="71">
        <f t="shared" si="34"/>
        <v>19513.04</v>
      </c>
      <c r="U106" s="72" t="s">
        <v>47</v>
      </c>
      <c r="V106" s="102">
        <f t="shared" si="28"/>
        <v>780.52</v>
      </c>
      <c r="W106" s="73">
        <f t="shared" si="29"/>
        <v>2</v>
      </c>
      <c r="X106" s="74">
        <f t="shared" si="30"/>
        <v>18730.52</v>
      </c>
      <c r="Y106" s="289">
        <v>1512</v>
      </c>
      <c r="Z106" s="289">
        <v>1915</v>
      </c>
      <c r="AA106" s="7"/>
      <c r="AB106" s="7"/>
    </row>
    <row r="107" spans="1:28" ht="28.5" customHeight="1" x14ac:dyDescent="0.2">
      <c r="A107" s="41">
        <v>96</v>
      </c>
      <c r="B107" s="162" t="s">
        <v>485</v>
      </c>
      <c r="C107" s="185" t="s">
        <v>486</v>
      </c>
      <c r="D107" s="292" t="s">
        <v>487</v>
      </c>
      <c r="E107" s="162" t="s">
        <v>478</v>
      </c>
      <c r="F107" s="162" t="s">
        <v>488</v>
      </c>
      <c r="G107" s="162" t="s">
        <v>489</v>
      </c>
      <c r="H107" s="50">
        <v>1</v>
      </c>
      <c r="I107" s="69" t="s">
        <v>47</v>
      </c>
      <c r="J107" s="70">
        <v>8374.26</v>
      </c>
      <c r="K107" s="70">
        <f t="shared" si="21"/>
        <v>11097.62</v>
      </c>
      <c r="L107" s="71">
        <f t="shared" si="19"/>
        <v>19471.88</v>
      </c>
      <c r="M107" s="282">
        <v>6514.17</v>
      </c>
      <c r="N107" s="71"/>
      <c r="O107" s="71">
        <f t="shared" si="31"/>
        <v>12957.710000000001</v>
      </c>
      <c r="P107" s="71"/>
      <c r="Q107" s="71">
        <f t="shared" si="32"/>
        <v>12957.710000000001</v>
      </c>
      <c r="R107" s="122">
        <f t="shared" si="35"/>
        <v>6555.33174349</v>
      </c>
      <c r="S107" s="71">
        <f t="shared" si="20"/>
        <v>6555.33</v>
      </c>
      <c r="T107" s="71">
        <f t="shared" si="34"/>
        <v>19513.04</v>
      </c>
      <c r="U107" s="72" t="s">
        <v>47</v>
      </c>
      <c r="V107" s="102">
        <f t="shared" si="28"/>
        <v>780.52</v>
      </c>
      <c r="W107" s="73">
        <f t="shared" si="29"/>
        <v>2</v>
      </c>
      <c r="X107" s="74">
        <f t="shared" si="30"/>
        <v>18730.52</v>
      </c>
      <c r="Y107" s="289">
        <v>1513</v>
      </c>
      <c r="Z107" s="289">
        <v>1916</v>
      </c>
      <c r="AA107" s="7"/>
      <c r="AB107" s="7"/>
    </row>
    <row r="108" spans="1:28" ht="28.5" customHeight="1" x14ac:dyDescent="0.2">
      <c r="A108" s="41">
        <v>97</v>
      </c>
      <c r="B108" s="162" t="s">
        <v>490</v>
      </c>
      <c r="C108" s="188">
        <v>80012490266</v>
      </c>
      <c r="D108" s="292" t="s">
        <v>491</v>
      </c>
      <c r="E108" s="162" t="s">
        <v>492</v>
      </c>
      <c r="F108" s="162" t="s">
        <v>85</v>
      </c>
      <c r="G108" s="162" t="s">
        <v>85</v>
      </c>
      <c r="H108" s="50">
        <v>6</v>
      </c>
      <c r="I108" s="69" t="s">
        <v>47</v>
      </c>
      <c r="J108" s="70">
        <v>8374.26</v>
      </c>
      <c r="K108" s="70">
        <f t="shared" si="21"/>
        <v>66585.72</v>
      </c>
      <c r="L108" s="71">
        <f t="shared" si="19"/>
        <v>74959.98</v>
      </c>
      <c r="M108" s="282">
        <v>25096.98</v>
      </c>
      <c r="N108" s="71"/>
      <c r="O108" s="71">
        <f t="shared" si="31"/>
        <v>49863</v>
      </c>
      <c r="P108" s="71"/>
      <c r="Q108" s="71">
        <f t="shared" si="32"/>
        <v>49863</v>
      </c>
      <c r="R108" s="122">
        <f t="shared" si="35"/>
        <v>25235.752088929999</v>
      </c>
      <c r="S108" s="303">
        <f>ROUND(R108,2)-0.01</f>
        <v>25235.74</v>
      </c>
      <c r="T108" s="71">
        <f t="shared" si="34"/>
        <v>75098.740000000005</v>
      </c>
      <c r="U108" s="72" t="s">
        <v>47</v>
      </c>
      <c r="V108" s="102">
        <f t="shared" si="28"/>
        <v>3003.95</v>
      </c>
      <c r="W108" s="73">
        <f t="shared" si="29"/>
        <v>2</v>
      </c>
      <c r="X108" s="74">
        <f t="shared" si="30"/>
        <v>72092.790000000008</v>
      </c>
      <c r="Y108" s="289">
        <v>1514</v>
      </c>
      <c r="Z108" s="289">
        <v>1917</v>
      </c>
      <c r="AA108" s="7"/>
      <c r="AB108" s="7"/>
    </row>
    <row r="109" spans="1:28" ht="28.5" customHeight="1" x14ac:dyDescent="0.2">
      <c r="A109" s="41">
        <v>98</v>
      </c>
      <c r="B109" s="162" t="s">
        <v>493</v>
      </c>
      <c r="C109" s="188">
        <v>83001130265</v>
      </c>
      <c r="D109" s="292" t="s">
        <v>494</v>
      </c>
      <c r="E109" s="162" t="s">
        <v>495</v>
      </c>
      <c r="F109" s="162" t="s">
        <v>496</v>
      </c>
      <c r="G109" s="162" t="s">
        <v>353</v>
      </c>
      <c r="H109" s="50">
        <v>2</v>
      </c>
      <c r="I109" s="69" t="s">
        <v>47</v>
      </c>
      <c r="J109" s="70">
        <v>8374.26</v>
      </c>
      <c r="K109" s="70">
        <f t="shared" si="21"/>
        <v>22195.24</v>
      </c>
      <c r="L109" s="71">
        <f t="shared" si="19"/>
        <v>30569.5</v>
      </c>
      <c r="M109" s="282">
        <v>10230.73</v>
      </c>
      <c r="N109" s="71"/>
      <c r="O109" s="71">
        <f t="shared" si="31"/>
        <v>20338.77</v>
      </c>
      <c r="P109" s="71"/>
      <c r="Q109" s="71">
        <f t="shared" si="32"/>
        <v>20338.77</v>
      </c>
      <c r="R109" s="122">
        <f t="shared" si="35"/>
        <v>10291.41581258</v>
      </c>
      <c r="S109" s="71">
        <f t="shared" si="20"/>
        <v>10291.42</v>
      </c>
      <c r="T109" s="71">
        <f t="shared" si="34"/>
        <v>30630.190000000002</v>
      </c>
      <c r="U109" s="72" t="s">
        <v>47</v>
      </c>
      <c r="V109" s="102">
        <f t="shared" si="28"/>
        <v>1225.21</v>
      </c>
      <c r="W109" s="73">
        <f t="shared" si="29"/>
        <v>2</v>
      </c>
      <c r="X109" s="74">
        <f t="shared" si="30"/>
        <v>29402.980000000003</v>
      </c>
      <c r="Y109" s="289">
        <v>1515</v>
      </c>
      <c r="Z109" s="289">
        <v>1918</v>
      </c>
      <c r="AA109" s="7"/>
      <c r="AB109" s="7"/>
    </row>
    <row r="110" spans="1:28" ht="28.5" customHeight="1" x14ac:dyDescent="0.2">
      <c r="A110" s="41">
        <v>99</v>
      </c>
      <c r="B110" s="162" t="s">
        <v>497</v>
      </c>
      <c r="C110" s="185" t="s">
        <v>498</v>
      </c>
      <c r="D110" s="292" t="s">
        <v>499</v>
      </c>
      <c r="E110" s="162" t="s">
        <v>500</v>
      </c>
      <c r="F110" s="162" t="s">
        <v>501</v>
      </c>
      <c r="G110" s="162" t="s">
        <v>502</v>
      </c>
      <c r="H110" s="50">
        <v>7</v>
      </c>
      <c r="I110" s="69" t="s">
        <v>47</v>
      </c>
      <c r="J110" s="70">
        <v>8374.26</v>
      </c>
      <c r="K110" s="70">
        <f t="shared" si="21"/>
        <v>77683.34</v>
      </c>
      <c r="L110" s="71">
        <f t="shared" si="19"/>
        <v>86057.599999999991</v>
      </c>
      <c r="M110" s="282">
        <v>32530.1</v>
      </c>
      <c r="N110" s="71"/>
      <c r="O110" s="71">
        <f t="shared" si="31"/>
        <v>53527.499999999993</v>
      </c>
      <c r="P110" s="71"/>
      <c r="Q110" s="71">
        <f t="shared" si="32"/>
        <v>53527.499999999993</v>
      </c>
      <c r="R110" s="122">
        <f t="shared" si="35"/>
        <v>28971.83615802</v>
      </c>
      <c r="S110" s="303">
        <f>ROUND(R110,2)-0.01</f>
        <v>28971.83</v>
      </c>
      <c r="T110" s="71">
        <f t="shared" si="34"/>
        <v>82499.329999999987</v>
      </c>
      <c r="U110" s="72" t="s">
        <v>47</v>
      </c>
      <c r="V110" s="102">
        <f t="shared" si="28"/>
        <v>3299.97</v>
      </c>
      <c r="W110" s="73">
        <f t="shared" si="29"/>
        <v>2</v>
      </c>
      <c r="X110" s="74">
        <f t="shared" si="30"/>
        <v>79197.359999999986</v>
      </c>
      <c r="Y110" s="289">
        <v>1516</v>
      </c>
      <c r="Z110" s="289">
        <v>1919</v>
      </c>
      <c r="AA110" s="7"/>
      <c r="AB110" s="7"/>
    </row>
    <row r="111" spans="1:28" ht="28.5" customHeight="1" x14ac:dyDescent="0.2">
      <c r="A111" s="41">
        <v>100</v>
      </c>
      <c r="B111" s="162" t="s">
        <v>503</v>
      </c>
      <c r="C111" s="185" t="s">
        <v>504</v>
      </c>
      <c r="D111" s="292" t="s">
        <v>505</v>
      </c>
      <c r="E111" s="162" t="s">
        <v>506</v>
      </c>
      <c r="F111" s="162" t="s">
        <v>102</v>
      </c>
      <c r="G111" s="162" t="s">
        <v>507</v>
      </c>
      <c r="H111" s="50">
        <v>4</v>
      </c>
      <c r="I111" s="69" t="s">
        <v>47</v>
      </c>
      <c r="J111" s="70">
        <v>8374.26</v>
      </c>
      <c r="K111" s="70">
        <f t="shared" si="21"/>
        <v>44390.48</v>
      </c>
      <c r="L111" s="71">
        <f t="shared" si="19"/>
        <v>52764.740000000005</v>
      </c>
      <c r="M111" s="282">
        <v>17663.849999999999</v>
      </c>
      <c r="N111" s="71"/>
      <c r="O111" s="71">
        <f t="shared" si="31"/>
        <v>35100.890000000007</v>
      </c>
      <c r="P111" s="71"/>
      <c r="Q111" s="71">
        <f t="shared" si="32"/>
        <v>35100.890000000007</v>
      </c>
      <c r="R111" s="122">
        <f t="shared" si="35"/>
        <v>17763.583950759999</v>
      </c>
      <c r="S111" s="71">
        <f t="shared" si="20"/>
        <v>17763.580000000002</v>
      </c>
      <c r="T111" s="71">
        <f t="shared" si="34"/>
        <v>52864.470000000008</v>
      </c>
      <c r="U111" s="72" t="s">
        <v>47</v>
      </c>
      <c r="V111" s="102">
        <f t="shared" si="28"/>
        <v>2114.58</v>
      </c>
      <c r="W111" s="73">
        <f t="shared" si="29"/>
        <v>2</v>
      </c>
      <c r="X111" s="74">
        <f t="shared" si="30"/>
        <v>50747.890000000007</v>
      </c>
      <c r="Y111" s="289">
        <v>1517</v>
      </c>
      <c r="Z111" s="289">
        <v>1920</v>
      </c>
      <c r="AA111" s="7"/>
      <c r="AB111" s="7"/>
    </row>
    <row r="112" spans="1:28" ht="28.5" customHeight="1" x14ac:dyDescent="0.2">
      <c r="A112" s="41">
        <v>101</v>
      </c>
      <c r="B112" s="162" t="s">
        <v>508</v>
      </c>
      <c r="C112" s="188">
        <v>80011770262</v>
      </c>
      <c r="D112" s="292" t="s">
        <v>509</v>
      </c>
      <c r="E112" s="162" t="s">
        <v>506</v>
      </c>
      <c r="F112" s="162" t="s">
        <v>510</v>
      </c>
      <c r="G112" s="162" t="s">
        <v>511</v>
      </c>
      <c r="H112" s="50">
        <v>3</v>
      </c>
      <c r="I112" s="69" t="s">
        <v>47</v>
      </c>
      <c r="J112" s="70">
        <v>8374.26</v>
      </c>
      <c r="K112" s="70">
        <f t="shared" si="21"/>
        <v>33292.86</v>
      </c>
      <c r="L112" s="71">
        <f t="shared" si="19"/>
        <v>41667.120000000003</v>
      </c>
      <c r="M112" s="282">
        <v>13947.29</v>
      </c>
      <c r="N112" s="71"/>
      <c r="O112" s="71">
        <f t="shared" si="31"/>
        <v>27719.83</v>
      </c>
      <c r="P112" s="71"/>
      <c r="Q112" s="71">
        <f t="shared" si="32"/>
        <v>27719.83</v>
      </c>
      <c r="R112" s="122">
        <f t="shared" si="35"/>
        <v>14027.499881670001</v>
      </c>
      <c r="S112" s="71">
        <f t="shared" si="20"/>
        <v>14027.5</v>
      </c>
      <c r="T112" s="71">
        <f t="shared" si="34"/>
        <v>41747.33</v>
      </c>
      <c r="U112" s="72" t="s">
        <v>47</v>
      </c>
      <c r="V112" s="102">
        <f t="shared" si="28"/>
        <v>1669.89</v>
      </c>
      <c r="W112" s="73">
        <f t="shared" si="29"/>
        <v>2</v>
      </c>
      <c r="X112" s="74">
        <f t="shared" si="30"/>
        <v>40075.440000000002</v>
      </c>
      <c r="Y112" s="289">
        <v>1518</v>
      </c>
      <c r="Z112" s="289">
        <v>1921</v>
      </c>
      <c r="AA112" s="7"/>
      <c r="AB112" s="7"/>
    </row>
    <row r="113" spans="1:28" ht="28.5" customHeight="1" x14ac:dyDescent="0.2">
      <c r="A113" s="41">
        <v>102</v>
      </c>
      <c r="B113" s="162" t="s">
        <v>512</v>
      </c>
      <c r="C113" s="185" t="s">
        <v>513</v>
      </c>
      <c r="D113" s="292" t="s">
        <v>514</v>
      </c>
      <c r="E113" s="162" t="s">
        <v>515</v>
      </c>
      <c r="F113" s="162" t="s">
        <v>516</v>
      </c>
      <c r="G113" s="162" t="s">
        <v>517</v>
      </c>
      <c r="H113" s="50">
        <v>4</v>
      </c>
      <c r="I113" s="69" t="s">
        <v>47</v>
      </c>
      <c r="J113" s="70">
        <v>8374.26</v>
      </c>
      <c r="K113" s="70">
        <f t="shared" si="21"/>
        <v>44390.48</v>
      </c>
      <c r="L113" s="71">
        <f t="shared" si="19"/>
        <v>52764.740000000005</v>
      </c>
      <c r="M113" s="282">
        <v>21380.41</v>
      </c>
      <c r="N113" s="71"/>
      <c r="O113" s="71">
        <f t="shared" si="31"/>
        <v>31384.330000000005</v>
      </c>
      <c r="P113" s="71"/>
      <c r="Q113" s="71">
        <f t="shared" si="32"/>
        <v>31384.330000000005</v>
      </c>
      <c r="R113" s="122">
        <f t="shared" si="35"/>
        <v>17763.583950759999</v>
      </c>
      <c r="S113" s="71">
        <f t="shared" si="20"/>
        <v>17763.580000000002</v>
      </c>
      <c r="T113" s="71">
        <f t="shared" si="34"/>
        <v>49147.91</v>
      </c>
      <c r="U113" s="72" t="s">
        <v>47</v>
      </c>
      <c r="V113" s="102">
        <f t="shared" si="28"/>
        <v>1965.92</v>
      </c>
      <c r="W113" s="73">
        <f t="shared" si="29"/>
        <v>2</v>
      </c>
      <c r="X113" s="74">
        <f t="shared" si="30"/>
        <v>47179.990000000005</v>
      </c>
      <c r="Y113" s="289">
        <v>1519</v>
      </c>
      <c r="Z113" s="289">
        <v>1922</v>
      </c>
      <c r="AA113" s="7"/>
      <c r="AB113" s="7"/>
    </row>
    <row r="114" spans="1:28" ht="28.5" customHeight="1" x14ac:dyDescent="0.2">
      <c r="A114" s="41">
        <v>103</v>
      </c>
      <c r="B114" s="162" t="s">
        <v>518</v>
      </c>
      <c r="C114" s="185" t="s">
        <v>519</v>
      </c>
      <c r="D114" s="292" t="s">
        <v>520</v>
      </c>
      <c r="E114" s="163" t="s">
        <v>521</v>
      </c>
      <c r="F114" s="162" t="s">
        <v>249</v>
      </c>
      <c r="G114" s="161" t="s">
        <v>522</v>
      </c>
      <c r="H114" s="229">
        <v>3</v>
      </c>
      <c r="I114" s="69" t="s">
        <v>47</v>
      </c>
      <c r="J114" s="70">
        <v>8374.26</v>
      </c>
      <c r="K114" s="70">
        <f t="shared" si="21"/>
        <v>33292.86</v>
      </c>
      <c r="L114" s="71">
        <f>J114+K114</f>
        <v>41667.120000000003</v>
      </c>
      <c r="M114" s="282">
        <v>13947.29</v>
      </c>
      <c r="N114" s="71"/>
      <c r="O114" s="71">
        <f t="shared" si="31"/>
        <v>27719.83</v>
      </c>
      <c r="P114" s="71"/>
      <c r="Q114" s="71">
        <f t="shared" si="32"/>
        <v>27719.83</v>
      </c>
      <c r="R114" s="122">
        <f t="shared" si="35"/>
        <v>14027.499881670001</v>
      </c>
      <c r="S114" s="71">
        <f t="shared" si="20"/>
        <v>14027.5</v>
      </c>
      <c r="T114" s="71">
        <f t="shared" si="34"/>
        <v>41747.33</v>
      </c>
      <c r="U114" s="72" t="s">
        <v>47</v>
      </c>
      <c r="V114" s="102">
        <f t="shared" si="28"/>
        <v>1669.89</v>
      </c>
      <c r="W114" s="73">
        <f t="shared" si="29"/>
        <v>2</v>
      </c>
      <c r="X114" s="74">
        <f t="shared" si="30"/>
        <v>40075.440000000002</v>
      </c>
      <c r="Y114" s="289">
        <v>1520</v>
      </c>
      <c r="Z114" s="289">
        <v>1923</v>
      </c>
      <c r="AA114" s="7"/>
      <c r="AB114" s="7"/>
    </row>
    <row r="115" spans="1:28" ht="28.5" customHeight="1" x14ac:dyDescent="0.2">
      <c r="A115" s="41">
        <v>104</v>
      </c>
      <c r="B115" s="162" t="s">
        <v>523</v>
      </c>
      <c r="C115" s="188">
        <v>83002870265</v>
      </c>
      <c r="D115" s="292" t="s">
        <v>524</v>
      </c>
      <c r="E115" s="163" t="s">
        <v>521</v>
      </c>
      <c r="F115" s="162" t="s">
        <v>525</v>
      </c>
      <c r="G115" s="162" t="s">
        <v>526</v>
      </c>
      <c r="H115" s="50">
        <v>2</v>
      </c>
      <c r="I115" s="69" t="s">
        <v>47</v>
      </c>
      <c r="J115" s="70">
        <v>8374.26</v>
      </c>
      <c r="K115" s="70">
        <f t="shared" si="21"/>
        <v>22195.24</v>
      </c>
      <c r="L115" s="71">
        <f t="shared" si="19"/>
        <v>30569.5</v>
      </c>
      <c r="M115" s="282">
        <v>10230.73</v>
      </c>
      <c r="N115" s="71"/>
      <c r="O115" s="71">
        <f t="shared" si="31"/>
        <v>20338.77</v>
      </c>
      <c r="P115" s="71"/>
      <c r="Q115" s="71">
        <f t="shared" si="32"/>
        <v>20338.77</v>
      </c>
      <c r="R115" s="122">
        <f t="shared" si="35"/>
        <v>10291.41581258</v>
      </c>
      <c r="S115" s="71">
        <f t="shared" si="20"/>
        <v>10291.42</v>
      </c>
      <c r="T115" s="71">
        <f t="shared" si="34"/>
        <v>30630.190000000002</v>
      </c>
      <c r="U115" s="72" t="s">
        <v>47</v>
      </c>
      <c r="V115" s="102">
        <f t="shared" si="28"/>
        <v>1225.21</v>
      </c>
      <c r="W115" s="73">
        <f t="shared" si="29"/>
        <v>2</v>
      </c>
      <c r="X115" s="74">
        <f t="shared" si="30"/>
        <v>29402.980000000003</v>
      </c>
      <c r="Y115" s="289">
        <v>1521</v>
      </c>
      <c r="Z115" s="289">
        <v>1924</v>
      </c>
      <c r="AA115" s="7"/>
      <c r="AB115" s="7"/>
    </row>
    <row r="116" spans="1:28" ht="28.5" customHeight="1" x14ac:dyDescent="0.2">
      <c r="A116" s="41">
        <v>105</v>
      </c>
      <c r="B116" s="162" t="s">
        <v>527</v>
      </c>
      <c r="C116" s="188">
        <v>80019090580</v>
      </c>
      <c r="D116" s="292" t="s">
        <v>528</v>
      </c>
      <c r="E116" s="163" t="s">
        <v>521</v>
      </c>
      <c r="F116" s="162" t="s">
        <v>529</v>
      </c>
      <c r="G116" s="207" t="s">
        <v>530</v>
      </c>
      <c r="H116" s="50">
        <v>3</v>
      </c>
      <c r="I116" s="69" t="s">
        <v>47</v>
      </c>
      <c r="J116" s="70">
        <v>8374.26</v>
      </c>
      <c r="K116" s="70">
        <f t="shared" si="21"/>
        <v>33292.86</v>
      </c>
      <c r="L116" s="71">
        <f t="shared" si="19"/>
        <v>41667.120000000003</v>
      </c>
      <c r="M116" s="282">
        <v>10230.73</v>
      </c>
      <c r="N116" s="71"/>
      <c r="O116" s="71">
        <f t="shared" si="31"/>
        <v>31436.390000000003</v>
      </c>
      <c r="P116" s="71"/>
      <c r="Q116" s="71">
        <f t="shared" si="32"/>
        <v>31436.390000000003</v>
      </c>
      <c r="R116" s="122">
        <f t="shared" si="35"/>
        <v>14027.499881670001</v>
      </c>
      <c r="S116" s="71">
        <f t="shared" si="20"/>
        <v>14027.5</v>
      </c>
      <c r="T116" s="71">
        <f t="shared" si="34"/>
        <v>45463.89</v>
      </c>
      <c r="U116" s="72" t="s">
        <v>47</v>
      </c>
      <c r="V116" s="102">
        <f t="shared" si="28"/>
        <v>1818.56</v>
      </c>
      <c r="W116" s="73">
        <f t="shared" si="29"/>
        <v>2</v>
      </c>
      <c r="X116" s="74">
        <f t="shared" si="30"/>
        <v>43643.33</v>
      </c>
      <c r="Y116" s="289">
        <v>1522</v>
      </c>
      <c r="Z116" s="289">
        <v>1925</v>
      </c>
      <c r="AA116" s="7"/>
      <c r="AB116" s="7"/>
    </row>
    <row r="117" spans="1:28" ht="28.5" customHeight="1" x14ac:dyDescent="0.2">
      <c r="A117" s="41">
        <v>106</v>
      </c>
      <c r="B117" s="162" t="s">
        <v>531</v>
      </c>
      <c r="C117" s="188">
        <v>94008440268</v>
      </c>
      <c r="D117" s="292" t="s">
        <v>532</v>
      </c>
      <c r="E117" s="163" t="s">
        <v>533</v>
      </c>
      <c r="F117" s="162" t="s">
        <v>102</v>
      </c>
      <c r="G117" s="162" t="s">
        <v>534</v>
      </c>
      <c r="H117" s="50">
        <v>8</v>
      </c>
      <c r="I117" s="69" t="s">
        <v>47</v>
      </c>
      <c r="J117" s="70">
        <v>8374.26</v>
      </c>
      <c r="K117" s="70">
        <f t="shared" si="21"/>
        <v>88780.96</v>
      </c>
      <c r="L117" s="71">
        <f t="shared" si="19"/>
        <v>97155.22</v>
      </c>
      <c r="M117" s="282">
        <v>36246.660000000003</v>
      </c>
      <c r="N117" s="71"/>
      <c r="O117" s="71">
        <f t="shared" si="31"/>
        <v>60908.56</v>
      </c>
      <c r="P117" s="71"/>
      <c r="Q117" s="71">
        <f t="shared" si="32"/>
        <v>60908.56</v>
      </c>
      <c r="R117" s="122">
        <f t="shared" si="35"/>
        <v>32707.92022711</v>
      </c>
      <c r="S117" s="303">
        <f>ROUND(R117,2)-0.01</f>
        <v>32707.91</v>
      </c>
      <c r="T117" s="71">
        <f t="shared" si="34"/>
        <v>93616.47</v>
      </c>
      <c r="U117" s="72" t="s">
        <v>47</v>
      </c>
      <c r="V117" s="102">
        <f t="shared" si="28"/>
        <v>3744.66</v>
      </c>
      <c r="W117" s="73">
        <f t="shared" si="29"/>
        <v>2</v>
      </c>
      <c r="X117" s="74">
        <f t="shared" si="30"/>
        <v>89869.81</v>
      </c>
      <c r="Y117" s="289">
        <v>1523</v>
      </c>
      <c r="Z117" s="289">
        <v>1926</v>
      </c>
      <c r="AA117" s="7"/>
      <c r="AB117" s="7"/>
    </row>
    <row r="118" spans="1:28" ht="28.5" customHeight="1" x14ac:dyDescent="0.2">
      <c r="A118" s="41">
        <v>107</v>
      </c>
      <c r="B118" s="162" t="s">
        <v>535</v>
      </c>
      <c r="C118" s="188">
        <v>80008590269</v>
      </c>
      <c r="D118" s="292" t="s">
        <v>536</v>
      </c>
      <c r="E118" s="162" t="s">
        <v>533</v>
      </c>
      <c r="F118" s="162" t="s">
        <v>537</v>
      </c>
      <c r="G118" s="162" t="s">
        <v>538</v>
      </c>
      <c r="H118" s="50">
        <v>5</v>
      </c>
      <c r="I118" s="69" t="s">
        <v>47</v>
      </c>
      <c r="J118" s="70">
        <v>8374.26</v>
      </c>
      <c r="K118" s="70">
        <f t="shared" si="21"/>
        <v>55488.1</v>
      </c>
      <c r="L118" s="71">
        <f t="shared" si="19"/>
        <v>63862.36</v>
      </c>
      <c r="M118" s="282">
        <v>17663.849999999999</v>
      </c>
      <c r="N118" s="71"/>
      <c r="O118" s="71">
        <f t="shared" si="31"/>
        <v>46198.51</v>
      </c>
      <c r="P118" s="71"/>
      <c r="Q118" s="71">
        <f t="shared" si="32"/>
        <v>46198.51</v>
      </c>
      <c r="R118" s="122">
        <f t="shared" si="35"/>
        <v>21499.66801985</v>
      </c>
      <c r="S118" s="71">
        <f t="shared" si="20"/>
        <v>21499.67</v>
      </c>
      <c r="T118" s="71">
        <f t="shared" si="34"/>
        <v>67698.179999999993</v>
      </c>
      <c r="U118" s="72" t="s">
        <v>47</v>
      </c>
      <c r="V118" s="102">
        <f t="shared" si="28"/>
        <v>2707.93</v>
      </c>
      <c r="W118" s="73">
        <f t="shared" si="29"/>
        <v>2</v>
      </c>
      <c r="X118" s="74">
        <f t="shared" si="30"/>
        <v>64988.249999999993</v>
      </c>
      <c r="Y118" s="289">
        <v>1524</v>
      </c>
      <c r="Z118" s="289">
        <v>1927</v>
      </c>
      <c r="AA118" s="7"/>
      <c r="AB118" s="7"/>
    </row>
    <row r="119" spans="1:28" ht="28.5" customHeight="1" x14ac:dyDescent="0.2">
      <c r="A119" s="40">
        <v>108</v>
      </c>
      <c r="B119" s="164" t="s">
        <v>539</v>
      </c>
      <c r="C119" s="193">
        <v>94151890269</v>
      </c>
      <c r="D119" s="297" t="s">
        <v>540</v>
      </c>
      <c r="E119" s="164" t="s">
        <v>533</v>
      </c>
      <c r="F119" s="164" t="s">
        <v>541</v>
      </c>
      <c r="G119" s="164" t="s">
        <v>542</v>
      </c>
      <c r="H119" s="148">
        <v>3</v>
      </c>
      <c r="I119" s="75" t="s">
        <v>47</v>
      </c>
      <c r="J119" s="70">
        <v>8374.26</v>
      </c>
      <c r="K119" s="70">
        <f t="shared" si="21"/>
        <v>33292.86</v>
      </c>
      <c r="L119" s="76">
        <f t="shared" si="19"/>
        <v>41667.120000000003</v>
      </c>
      <c r="M119" s="285">
        <v>13947.29</v>
      </c>
      <c r="N119" s="76"/>
      <c r="O119" s="76">
        <f t="shared" si="31"/>
        <v>27719.83</v>
      </c>
      <c r="P119" s="76"/>
      <c r="Q119" s="76">
        <f t="shared" si="32"/>
        <v>27719.83</v>
      </c>
      <c r="R119" s="123">
        <f t="shared" si="35"/>
        <v>14027.499881670001</v>
      </c>
      <c r="S119" s="76">
        <f t="shared" si="20"/>
        <v>14027.5</v>
      </c>
      <c r="T119" s="76">
        <f t="shared" si="34"/>
        <v>41747.33</v>
      </c>
      <c r="U119" s="77" t="s">
        <v>47</v>
      </c>
      <c r="V119" s="78">
        <f t="shared" si="28"/>
        <v>1669.89</v>
      </c>
      <c r="W119" s="70">
        <f t="shared" si="29"/>
        <v>2</v>
      </c>
      <c r="X119" s="79">
        <f t="shared" si="30"/>
        <v>40075.440000000002</v>
      </c>
      <c r="Y119" s="289">
        <v>1525</v>
      </c>
      <c r="Z119" s="289">
        <v>1928</v>
      </c>
      <c r="AA119" s="7"/>
    </row>
    <row r="120" spans="1:28" ht="28.5" customHeight="1" x14ac:dyDescent="0.2">
      <c r="A120" s="238">
        <v>110</v>
      </c>
      <c r="B120" s="162" t="s">
        <v>543</v>
      </c>
      <c r="C120" s="188">
        <v>80008630263</v>
      </c>
      <c r="D120" s="292" t="s">
        <v>544</v>
      </c>
      <c r="E120" s="162" t="s">
        <v>533</v>
      </c>
      <c r="F120" s="162" t="s">
        <v>545</v>
      </c>
      <c r="G120" s="162" t="s">
        <v>546</v>
      </c>
      <c r="H120" s="50">
        <v>4</v>
      </c>
      <c r="I120" s="69" t="s">
        <v>47</v>
      </c>
      <c r="J120" s="73">
        <v>8374.26</v>
      </c>
      <c r="K120" s="73">
        <f t="shared" si="21"/>
        <v>44390.48</v>
      </c>
      <c r="L120" s="71">
        <f t="shared" si="19"/>
        <v>52764.740000000005</v>
      </c>
      <c r="M120" s="282">
        <f>17663.85+10230.73</f>
        <v>27894.579999999998</v>
      </c>
      <c r="N120" s="237"/>
      <c r="O120" s="71">
        <f>L120-M120</f>
        <v>24870.160000000007</v>
      </c>
      <c r="P120" s="71"/>
      <c r="Q120" s="71">
        <f>O120+P120</f>
        <v>24870.160000000007</v>
      </c>
      <c r="R120" s="122">
        <f t="shared" si="35"/>
        <v>17763.583950759999</v>
      </c>
      <c r="S120" s="71">
        <f t="shared" si="20"/>
        <v>17763.580000000002</v>
      </c>
      <c r="T120" s="71">
        <f t="shared" si="34"/>
        <v>42633.740000000005</v>
      </c>
      <c r="U120" s="72" t="s">
        <v>47</v>
      </c>
      <c r="V120" s="73">
        <f t="shared" si="28"/>
        <v>1705.35</v>
      </c>
      <c r="W120" s="73">
        <f t="shared" si="29"/>
        <v>2</v>
      </c>
      <c r="X120" s="231">
        <f t="shared" si="30"/>
        <v>40926.390000000007</v>
      </c>
      <c r="Y120" s="335">
        <v>1526</v>
      </c>
      <c r="Z120" s="334">
        <v>1929</v>
      </c>
      <c r="AA120" s="5"/>
      <c r="AB120" s="7"/>
    </row>
    <row r="121" spans="1:28" ht="28.5" customHeight="1" x14ac:dyDescent="0.2">
      <c r="A121" s="138">
        <v>11</v>
      </c>
      <c r="B121" s="232" t="s">
        <v>547</v>
      </c>
      <c r="C121" s="187" t="s">
        <v>548</v>
      </c>
      <c r="D121" s="294" t="s">
        <v>549</v>
      </c>
      <c r="E121" s="232" t="s">
        <v>550</v>
      </c>
      <c r="F121" s="232" t="s">
        <v>551</v>
      </c>
      <c r="G121" s="232" t="s">
        <v>552</v>
      </c>
      <c r="H121" s="233">
        <v>3</v>
      </c>
      <c r="I121" s="234" t="s">
        <v>47</v>
      </c>
      <c r="J121" s="278">
        <v>8374.26</v>
      </c>
      <c r="K121" s="278">
        <f t="shared" si="21"/>
        <v>33292.86</v>
      </c>
      <c r="L121" s="235">
        <f t="shared" si="19"/>
        <v>41667.120000000003</v>
      </c>
      <c r="M121" s="286">
        <v>13947.29</v>
      </c>
      <c r="N121" s="235"/>
      <c r="O121" s="235">
        <f t="shared" si="31"/>
        <v>27719.83</v>
      </c>
      <c r="P121" s="235"/>
      <c r="Q121" s="235">
        <f t="shared" si="32"/>
        <v>27719.83</v>
      </c>
      <c r="R121" s="236">
        <f t="shared" si="35"/>
        <v>14027.499881670001</v>
      </c>
      <c r="S121" s="235">
        <f t="shared" si="20"/>
        <v>14027.5</v>
      </c>
      <c r="T121" s="235">
        <f t="shared" ref="T121:T122" si="36">Q121+S121</f>
        <v>41747.33</v>
      </c>
      <c r="U121" s="99"/>
      <c r="V121" s="59"/>
      <c r="W121" s="59"/>
      <c r="X121" s="59"/>
      <c r="Y121" s="343"/>
      <c r="Z121" s="335"/>
      <c r="AA121" s="7"/>
      <c r="AB121" s="7"/>
    </row>
    <row r="122" spans="1:28" ht="28.5" customHeight="1" x14ac:dyDescent="0.2">
      <c r="A122" s="24">
        <v>112</v>
      </c>
      <c r="B122" s="158" t="s">
        <v>553</v>
      </c>
      <c r="C122" s="188" t="s">
        <v>548</v>
      </c>
      <c r="D122" s="292" t="s">
        <v>549</v>
      </c>
      <c r="E122" s="158" t="s">
        <v>550</v>
      </c>
      <c r="F122" s="158" t="s">
        <v>554</v>
      </c>
      <c r="G122" s="158" t="s">
        <v>552</v>
      </c>
      <c r="H122" s="131">
        <v>3</v>
      </c>
      <c r="I122" s="56" t="s">
        <v>47</v>
      </c>
      <c r="J122" s="57">
        <v>8374.26</v>
      </c>
      <c r="K122" s="57">
        <f t="shared" si="21"/>
        <v>33292.86</v>
      </c>
      <c r="L122" s="58">
        <f t="shared" si="19"/>
        <v>41667.120000000003</v>
      </c>
      <c r="M122" s="280">
        <v>13947.29</v>
      </c>
      <c r="N122" s="58"/>
      <c r="O122" s="58">
        <f t="shared" si="31"/>
        <v>27719.83</v>
      </c>
      <c r="P122" s="58"/>
      <c r="Q122" s="58">
        <f t="shared" si="32"/>
        <v>27719.83</v>
      </c>
      <c r="R122" s="119">
        <f t="shared" si="35"/>
        <v>14027.499881670001</v>
      </c>
      <c r="S122" s="58">
        <f t="shared" si="20"/>
        <v>14027.5</v>
      </c>
      <c r="T122" s="58">
        <f t="shared" si="36"/>
        <v>41747.33</v>
      </c>
      <c r="U122" s="81"/>
      <c r="V122" s="82"/>
      <c r="W122" s="82"/>
      <c r="X122" s="82"/>
      <c r="Y122" s="345"/>
      <c r="Z122" s="337"/>
      <c r="AA122" s="7"/>
      <c r="AB122" s="7"/>
    </row>
    <row r="123" spans="1:28" ht="28.5" customHeight="1" x14ac:dyDescent="0.2">
      <c r="A123" s="38"/>
      <c r="B123" s="166"/>
      <c r="C123" s="194"/>
      <c r="D123" s="299"/>
      <c r="E123" s="166"/>
      <c r="F123" s="166"/>
      <c r="G123" s="166"/>
      <c r="H123" s="28"/>
      <c r="I123" s="28"/>
      <c r="J123" s="27"/>
      <c r="K123" s="27"/>
      <c r="L123" s="27"/>
      <c r="M123" s="27"/>
      <c r="N123" s="27"/>
      <c r="O123" s="27"/>
      <c r="P123" s="27"/>
      <c r="Q123" s="27"/>
      <c r="R123" s="124"/>
      <c r="S123" s="27"/>
      <c r="T123" s="61">
        <f>SUM(T121:T122)</f>
        <v>83494.66</v>
      </c>
      <c r="U123" s="62" t="s">
        <v>47</v>
      </c>
      <c r="V123" s="63">
        <f t="shared" ref="V123:V154" si="37">IF(U123="no",ROUND(T123*4/100,2), 0)</f>
        <v>3339.79</v>
      </c>
      <c r="W123" s="63">
        <f t="shared" ref="W123:W154" si="38">IF(U123="no",2,0)</f>
        <v>2</v>
      </c>
      <c r="X123" s="212">
        <f t="shared" ref="X123:X154" si="39">T123-V123-W123</f>
        <v>80152.87000000001</v>
      </c>
      <c r="Y123" s="338">
        <v>1528</v>
      </c>
      <c r="Z123" s="338">
        <v>1931</v>
      </c>
      <c r="AA123" s="7"/>
      <c r="AB123" s="7"/>
    </row>
    <row r="124" spans="1:28" ht="28.5" customHeight="1" x14ac:dyDescent="0.2">
      <c r="A124" s="41">
        <v>113</v>
      </c>
      <c r="B124" s="161" t="s">
        <v>555</v>
      </c>
      <c r="C124" s="187" t="s">
        <v>556</v>
      </c>
      <c r="D124" s="294" t="s">
        <v>557</v>
      </c>
      <c r="E124" s="161" t="s">
        <v>558</v>
      </c>
      <c r="F124" s="161" t="s">
        <v>496</v>
      </c>
      <c r="G124" s="161" t="s">
        <v>559</v>
      </c>
      <c r="H124" s="41">
        <v>2</v>
      </c>
      <c r="I124" s="64" t="s">
        <v>47</v>
      </c>
      <c r="J124" s="65">
        <v>8374.26</v>
      </c>
      <c r="K124" s="65">
        <f t="shared" ref="K124:K188" si="40">ROUND(K$10*H124,2)</f>
        <v>22195.24</v>
      </c>
      <c r="L124" s="66">
        <f t="shared" si="19"/>
        <v>30569.5</v>
      </c>
      <c r="M124" s="281">
        <v>13947.29</v>
      </c>
      <c r="N124" s="66"/>
      <c r="O124" s="66">
        <f t="shared" ref="O124:O155" si="41">L124-M124</f>
        <v>16622.21</v>
      </c>
      <c r="P124" s="66"/>
      <c r="Q124" s="66">
        <f t="shared" ref="Q124:Q155" si="42">O124+P124</f>
        <v>16622.21</v>
      </c>
      <c r="R124" s="121">
        <f t="shared" ref="R124:R155" si="43">ROUND(X$4/L$249*L124,8)</f>
        <v>10291.41581258</v>
      </c>
      <c r="S124" s="66">
        <f t="shared" si="20"/>
        <v>10291.42</v>
      </c>
      <c r="T124" s="66">
        <f t="shared" ref="T124:T188" si="44">Q124+S124</f>
        <v>26913.629999999997</v>
      </c>
      <c r="U124" s="67" t="s">
        <v>47</v>
      </c>
      <c r="V124" s="102">
        <f t="shared" si="37"/>
        <v>1076.55</v>
      </c>
      <c r="W124" s="68">
        <f t="shared" si="38"/>
        <v>2</v>
      </c>
      <c r="X124" s="111">
        <f t="shared" si="39"/>
        <v>25835.079999999998</v>
      </c>
      <c r="Y124" s="289">
        <v>1529</v>
      </c>
      <c r="Z124" s="289">
        <v>1932</v>
      </c>
      <c r="AA124" s="7"/>
      <c r="AB124" s="7"/>
    </row>
    <row r="125" spans="1:28" ht="28.5" customHeight="1" x14ac:dyDescent="0.2">
      <c r="A125" s="50">
        <v>114</v>
      </c>
      <c r="B125" s="162" t="s">
        <v>560</v>
      </c>
      <c r="C125" s="185" t="s">
        <v>561</v>
      </c>
      <c r="D125" s="292" t="s">
        <v>562</v>
      </c>
      <c r="E125" s="162" t="s">
        <v>558</v>
      </c>
      <c r="F125" s="162" t="s">
        <v>563</v>
      </c>
      <c r="G125" s="162" t="s">
        <v>564</v>
      </c>
      <c r="H125" s="50">
        <v>3</v>
      </c>
      <c r="I125" s="69" t="s">
        <v>47</v>
      </c>
      <c r="J125" s="70">
        <v>8374.26</v>
      </c>
      <c r="K125" s="70">
        <f t="shared" si="40"/>
        <v>33292.86</v>
      </c>
      <c r="L125" s="71">
        <f t="shared" si="19"/>
        <v>41667.120000000003</v>
      </c>
      <c r="M125" s="282">
        <v>13947.29</v>
      </c>
      <c r="N125" s="71"/>
      <c r="O125" s="71">
        <f t="shared" si="41"/>
        <v>27719.83</v>
      </c>
      <c r="P125" s="71"/>
      <c r="Q125" s="71">
        <f t="shared" si="42"/>
        <v>27719.83</v>
      </c>
      <c r="R125" s="122">
        <f t="shared" si="43"/>
        <v>14027.499881670001</v>
      </c>
      <c r="S125" s="71">
        <f t="shared" si="20"/>
        <v>14027.5</v>
      </c>
      <c r="T125" s="71">
        <f t="shared" si="44"/>
        <v>41747.33</v>
      </c>
      <c r="U125" s="72" t="s">
        <v>47</v>
      </c>
      <c r="V125" s="102">
        <f t="shared" si="37"/>
        <v>1669.89</v>
      </c>
      <c r="W125" s="73">
        <f t="shared" si="38"/>
        <v>2</v>
      </c>
      <c r="X125" s="74">
        <f t="shared" si="39"/>
        <v>40075.440000000002</v>
      </c>
      <c r="Y125" s="289">
        <v>1531</v>
      </c>
      <c r="Z125" s="289">
        <v>1934</v>
      </c>
      <c r="AA125" s="7"/>
      <c r="AB125" s="7"/>
    </row>
    <row r="126" spans="1:28" ht="28.5" customHeight="1" x14ac:dyDescent="0.2">
      <c r="A126" s="41">
        <v>115</v>
      </c>
      <c r="B126" s="162" t="s">
        <v>565</v>
      </c>
      <c r="C126" s="185" t="s">
        <v>566</v>
      </c>
      <c r="D126" s="292" t="s">
        <v>567</v>
      </c>
      <c r="E126" s="162" t="s">
        <v>558</v>
      </c>
      <c r="F126" s="162" t="s">
        <v>102</v>
      </c>
      <c r="G126" s="162" t="s">
        <v>568</v>
      </c>
      <c r="H126" s="50">
        <v>3</v>
      </c>
      <c r="I126" s="69" t="s">
        <v>47</v>
      </c>
      <c r="J126" s="70">
        <v>8374.26</v>
      </c>
      <c r="K126" s="70">
        <f t="shared" si="40"/>
        <v>33292.86</v>
      </c>
      <c r="L126" s="71">
        <f t="shared" si="19"/>
        <v>41667.120000000003</v>
      </c>
      <c r="M126" s="282">
        <v>13947.29</v>
      </c>
      <c r="N126" s="71"/>
      <c r="O126" s="71">
        <f t="shared" si="41"/>
        <v>27719.83</v>
      </c>
      <c r="P126" s="71"/>
      <c r="Q126" s="71">
        <f t="shared" si="42"/>
        <v>27719.83</v>
      </c>
      <c r="R126" s="122">
        <f t="shared" si="43"/>
        <v>14027.499881670001</v>
      </c>
      <c r="S126" s="71">
        <f t="shared" si="20"/>
        <v>14027.5</v>
      </c>
      <c r="T126" s="71">
        <f t="shared" si="44"/>
        <v>41747.33</v>
      </c>
      <c r="U126" s="72" t="s">
        <v>47</v>
      </c>
      <c r="V126" s="102">
        <f t="shared" si="37"/>
        <v>1669.89</v>
      </c>
      <c r="W126" s="73">
        <f t="shared" si="38"/>
        <v>2</v>
      </c>
      <c r="X126" s="74">
        <f t="shared" si="39"/>
        <v>40075.440000000002</v>
      </c>
      <c r="Y126" s="289">
        <v>1532</v>
      </c>
      <c r="Z126" s="289">
        <v>1935</v>
      </c>
      <c r="AA126" s="7"/>
      <c r="AB126" s="7"/>
    </row>
    <row r="127" spans="1:28" ht="28.5" customHeight="1" x14ac:dyDescent="0.2">
      <c r="A127" s="50">
        <v>116</v>
      </c>
      <c r="B127" s="162" t="s">
        <v>569</v>
      </c>
      <c r="C127" s="188">
        <v>80011230267</v>
      </c>
      <c r="D127" s="292" t="s">
        <v>570</v>
      </c>
      <c r="E127" s="162" t="s">
        <v>571</v>
      </c>
      <c r="F127" s="162" t="s">
        <v>572</v>
      </c>
      <c r="G127" s="162" t="s">
        <v>573</v>
      </c>
      <c r="H127" s="50">
        <v>2</v>
      </c>
      <c r="I127" s="69" t="s">
        <v>47</v>
      </c>
      <c r="J127" s="70">
        <v>8374.26</v>
      </c>
      <c r="K127" s="70">
        <f t="shared" si="40"/>
        <v>22195.24</v>
      </c>
      <c r="L127" s="71">
        <f t="shared" si="19"/>
        <v>30569.5</v>
      </c>
      <c r="M127" s="282">
        <v>10230.73</v>
      </c>
      <c r="N127" s="71"/>
      <c r="O127" s="71">
        <f t="shared" si="41"/>
        <v>20338.77</v>
      </c>
      <c r="P127" s="71"/>
      <c r="Q127" s="71">
        <f t="shared" si="42"/>
        <v>20338.77</v>
      </c>
      <c r="R127" s="122">
        <f t="shared" si="43"/>
        <v>10291.41581258</v>
      </c>
      <c r="S127" s="71">
        <f t="shared" si="20"/>
        <v>10291.42</v>
      </c>
      <c r="T127" s="71">
        <f t="shared" si="44"/>
        <v>30630.190000000002</v>
      </c>
      <c r="U127" s="72" t="s">
        <v>47</v>
      </c>
      <c r="V127" s="102">
        <f t="shared" si="37"/>
        <v>1225.21</v>
      </c>
      <c r="W127" s="73">
        <f t="shared" si="38"/>
        <v>2</v>
      </c>
      <c r="X127" s="74">
        <f t="shared" si="39"/>
        <v>29402.980000000003</v>
      </c>
      <c r="Y127" s="289">
        <v>1533</v>
      </c>
      <c r="Z127" s="289">
        <v>1936</v>
      </c>
      <c r="AA127" s="7"/>
      <c r="AB127" s="7"/>
    </row>
    <row r="128" spans="1:28" ht="28.5" customHeight="1" x14ac:dyDescent="0.2">
      <c r="A128" s="41">
        <v>117</v>
      </c>
      <c r="B128" s="162" t="s">
        <v>574</v>
      </c>
      <c r="C128" s="188">
        <v>80008370266</v>
      </c>
      <c r="D128" s="292" t="s">
        <v>575</v>
      </c>
      <c r="E128" s="162" t="s">
        <v>576</v>
      </c>
      <c r="F128" s="162" t="s">
        <v>577</v>
      </c>
      <c r="G128" s="162" t="s">
        <v>578</v>
      </c>
      <c r="H128" s="50">
        <v>2</v>
      </c>
      <c r="I128" s="69" t="s">
        <v>47</v>
      </c>
      <c r="J128" s="70">
        <v>8374.26</v>
      </c>
      <c r="K128" s="70">
        <f t="shared" si="40"/>
        <v>22195.24</v>
      </c>
      <c r="L128" s="71">
        <f t="shared" si="19"/>
        <v>30569.5</v>
      </c>
      <c r="M128" s="282">
        <v>10230.73</v>
      </c>
      <c r="N128" s="71"/>
      <c r="O128" s="71">
        <f t="shared" si="41"/>
        <v>20338.77</v>
      </c>
      <c r="P128" s="71"/>
      <c r="Q128" s="71">
        <f t="shared" si="42"/>
        <v>20338.77</v>
      </c>
      <c r="R128" s="122">
        <f t="shared" si="43"/>
        <v>10291.41581258</v>
      </c>
      <c r="S128" s="71">
        <f t="shared" si="20"/>
        <v>10291.42</v>
      </c>
      <c r="T128" s="71">
        <f t="shared" si="44"/>
        <v>30630.190000000002</v>
      </c>
      <c r="U128" s="72" t="s">
        <v>47</v>
      </c>
      <c r="V128" s="102">
        <f t="shared" si="37"/>
        <v>1225.21</v>
      </c>
      <c r="W128" s="73">
        <f t="shared" si="38"/>
        <v>2</v>
      </c>
      <c r="X128" s="74">
        <f t="shared" si="39"/>
        <v>29402.980000000003</v>
      </c>
      <c r="Y128" s="289">
        <v>1535</v>
      </c>
      <c r="Z128" s="289">
        <v>1938</v>
      </c>
      <c r="AA128" s="7"/>
      <c r="AB128" s="7"/>
    </row>
    <row r="129" spans="1:28" ht="28.5" customHeight="1" x14ac:dyDescent="0.2">
      <c r="A129" s="50">
        <v>118</v>
      </c>
      <c r="B129" s="162" t="s">
        <v>579</v>
      </c>
      <c r="C129" s="188">
        <v>80008490262</v>
      </c>
      <c r="D129" s="292" t="s">
        <v>580</v>
      </c>
      <c r="E129" s="162" t="s">
        <v>576</v>
      </c>
      <c r="F129" s="162" t="s">
        <v>107</v>
      </c>
      <c r="G129" s="162" t="s">
        <v>581</v>
      </c>
      <c r="H129" s="50">
        <v>2</v>
      </c>
      <c r="I129" s="69" t="s">
        <v>47</v>
      </c>
      <c r="J129" s="70">
        <v>8374.26</v>
      </c>
      <c r="K129" s="70">
        <f t="shared" si="40"/>
        <v>22195.24</v>
      </c>
      <c r="L129" s="71">
        <f t="shared" si="19"/>
        <v>30569.5</v>
      </c>
      <c r="M129" s="282">
        <v>10230.73</v>
      </c>
      <c r="N129" s="71"/>
      <c r="O129" s="71">
        <f t="shared" si="41"/>
        <v>20338.77</v>
      </c>
      <c r="P129" s="71"/>
      <c r="Q129" s="71">
        <f t="shared" si="42"/>
        <v>20338.77</v>
      </c>
      <c r="R129" s="122">
        <f t="shared" si="43"/>
        <v>10291.41581258</v>
      </c>
      <c r="S129" s="71">
        <f t="shared" si="20"/>
        <v>10291.42</v>
      </c>
      <c r="T129" s="71">
        <f t="shared" si="44"/>
        <v>30630.190000000002</v>
      </c>
      <c r="U129" s="72" t="s">
        <v>47</v>
      </c>
      <c r="V129" s="102">
        <f t="shared" si="37"/>
        <v>1225.21</v>
      </c>
      <c r="W129" s="73">
        <f t="shared" si="38"/>
        <v>2</v>
      </c>
      <c r="X129" s="74">
        <f t="shared" si="39"/>
        <v>29402.980000000003</v>
      </c>
      <c r="Y129" s="289">
        <v>1536</v>
      </c>
      <c r="Z129" s="289">
        <v>1939</v>
      </c>
      <c r="AA129" s="7"/>
      <c r="AB129" s="7"/>
    </row>
    <row r="130" spans="1:28" ht="28.5" customHeight="1" x14ac:dyDescent="0.2">
      <c r="A130" s="41">
        <v>119</v>
      </c>
      <c r="B130" s="162" t="s">
        <v>582</v>
      </c>
      <c r="C130" s="188" t="s">
        <v>583</v>
      </c>
      <c r="D130" s="301" t="s">
        <v>584</v>
      </c>
      <c r="E130" s="162" t="s">
        <v>576</v>
      </c>
      <c r="F130" s="162" t="s">
        <v>433</v>
      </c>
      <c r="G130" s="162" t="s">
        <v>585</v>
      </c>
      <c r="H130" s="50">
        <v>5</v>
      </c>
      <c r="I130" s="69" t="s">
        <v>47</v>
      </c>
      <c r="J130" s="70">
        <v>8374.26</v>
      </c>
      <c r="K130" s="70">
        <f t="shared" si="40"/>
        <v>55488.1</v>
      </c>
      <c r="L130" s="71">
        <f t="shared" si="19"/>
        <v>63862.36</v>
      </c>
      <c r="M130" s="282">
        <v>25096.98</v>
      </c>
      <c r="N130" s="71"/>
      <c r="O130" s="71">
        <f t="shared" si="41"/>
        <v>38765.380000000005</v>
      </c>
      <c r="P130" s="71"/>
      <c r="Q130" s="71">
        <f t="shared" si="42"/>
        <v>38765.380000000005</v>
      </c>
      <c r="R130" s="122">
        <f t="shared" si="43"/>
        <v>21499.66801985</v>
      </c>
      <c r="S130" s="71">
        <f t="shared" si="20"/>
        <v>21499.67</v>
      </c>
      <c r="T130" s="71">
        <f t="shared" si="44"/>
        <v>60265.05</v>
      </c>
      <c r="U130" s="72" t="s">
        <v>47</v>
      </c>
      <c r="V130" s="102">
        <f t="shared" si="37"/>
        <v>2410.6</v>
      </c>
      <c r="W130" s="73">
        <f t="shared" si="38"/>
        <v>2</v>
      </c>
      <c r="X130" s="74">
        <f t="shared" si="39"/>
        <v>57852.450000000004</v>
      </c>
      <c r="Y130" s="289">
        <v>1537</v>
      </c>
      <c r="Z130" s="289">
        <v>1940</v>
      </c>
      <c r="AA130" s="7"/>
      <c r="AB130" s="7"/>
    </row>
    <row r="131" spans="1:28" ht="28.5" customHeight="1" x14ac:dyDescent="0.2">
      <c r="A131" s="50">
        <v>120</v>
      </c>
      <c r="B131" s="162" t="s">
        <v>586</v>
      </c>
      <c r="C131" s="185" t="s">
        <v>587</v>
      </c>
      <c r="D131" s="292" t="s">
        <v>588</v>
      </c>
      <c r="E131" s="162" t="s">
        <v>589</v>
      </c>
      <c r="F131" s="162" t="s">
        <v>590</v>
      </c>
      <c r="G131" s="162" t="s">
        <v>591</v>
      </c>
      <c r="H131" s="50">
        <v>4</v>
      </c>
      <c r="I131" s="69" t="s">
        <v>47</v>
      </c>
      <c r="J131" s="70">
        <v>8374.26</v>
      </c>
      <c r="K131" s="70">
        <f t="shared" si="40"/>
        <v>44390.48</v>
      </c>
      <c r="L131" s="71">
        <f t="shared" si="19"/>
        <v>52764.740000000005</v>
      </c>
      <c r="M131" s="282">
        <v>17663.849999999999</v>
      </c>
      <c r="N131" s="71"/>
      <c r="O131" s="71">
        <f t="shared" si="41"/>
        <v>35100.890000000007</v>
      </c>
      <c r="P131" s="71"/>
      <c r="Q131" s="71">
        <f t="shared" si="42"/>
        <v>35100.890000000007</v>
      </c>
      <c r="R131" s="122">
        <f t="shared" si="43"/>
        <v>17763.583950759999</v>
      </c>
      <c r="S131" s="71">
        <f t="shared" si="20"/>
        <v>17763.580000000002</v>
      </c>
      <c r="T131" s="71">
        <f t="shared" si="44"/>
        <v>52864.470000000008</v>
      </c>
      <c r="U131" s="72" t="s">
        <v>47</v>
      </c>
      <c r="V131" s="102">
        <f t="shared" si="37"/>
        <v>2114.58</v>
      </c>
      <c r="W131" s="73">
        <f t="shared" si="38"/>
        <v>2</v>
      </c>
      <c r="X131" s="74">
        <f t="shared" si="39"/>
        <v>50747.890000000007</v>
      </c>
      <c r="Y131" s="289">
        <v>1538</v>
      </c>
      <c r="Z131" s="289">
        <v>1941</v>
      </c>
      <c r="AA131" s="7"/>
      <c r="AB131" s="7"/>
    </row>
    <row r="132" spans="1:28" ht="28.5" customHeight="1" x14ac:dyDescent="0.2">
      <c r="A132" s="41">
        <v>121</v>
      </c>
      <c r="B132" s="162" t="s">
        <v>592</v>
      </c>
      <c r="C132" s="185" t="s">
        <v>593</v>
      </c>
      <c r="D132" s="292" t="s">
        <v>594</v>
      </c>
      <c r="E132" s="162" t="s">
        <v>595</v>
      </c>
      <c r="F132" s="162" t="s">
        <v>596</v>
      </c>
      <c r="G132" s="162" t="s">
        <v>597</v>
      </c>
      <c r="H132" s="50">
        <v>5</v>
      </c>
      <c r="I132" s="69" t="s">
        <v>47</v>
      </c>
      <c r="J132" s="70">
        <v>8374.26</v>
      </c>
      <c r="K132" s="70">
        <f t="shared" si="40"/>
        <v>55488.1</v>
      </c>
      <c r="L132" s="71">
        <f t="shared" si="19"/>
        <v>63862.36</v>
      </c>
      <c r="M132" s="282">
        <v>13947.29</v>
      </c>
      <c r="N132" s="71"/>
      <c r="O132" s="71">
        <f t="shared" si="41"/>
        <v>49915.07</v>
      </c>
      <c r="P132" s="71"/>
      <c r="Q132" s="71">
        <f t="shared" si="42"/>
        <v>49915.07</v>
      </c>
      <c r="R132" s="122">
        <f t="shared" si="43"/>
        <v>21499.66801985</v>
      </c>
      <c r="S132" s="71">
        <f t="shared" si="20"/>
        <v>21499.67</v>
      </c>
      <c r="T132" s="71">
        <f t="shared" si="44"/>
        <v>71414.739999999991</v>
      </c>
      <c r="U132" s="72" t="s">
        <v>47</v>
      </c>
      <c r="V132" s="102">
        <f t="shared" si="37"/>
        <v>2856.59</v>
      </c>
      <c r="W132" s="73">
        <f t="shared" si="38"/>
        <v>2</v>
      </c>
      <c r="X132" s="74">
        <f t="shared" si="39"/>
        <v>68556.149999999994</v>
      </c>
      <c r="Y132" s="289">
        <v>1539</v>
      </c>
      <c r="Z132" s="289">
        <v>1942</v>
      </c>
      <c r="AA132" s="7"/>
      <c r="AB132" s="7"/>
    </row>
    <row r="133" spans="1:28" ht="28.5" customHeight="1" x14ac:dyDescent="0.2">
      <c r="A133" s="50">
        <v>122</v>
      </c>
      <c r="B133" s="162" t="s">
        <v>598</v>
      </c>
      <c r="C133" s="188">
        <v>80008430268</v>
      </c>
      <c r="D133" s="301" t="s">
        <v>599</v>
      </c>
      <c r="E133" s="162" t="s">
        <v>600</v>
      </c>
      <c r="F133" s="162" t="s">
        <v>107</v>
      </c>
      <c r="G133" s="162" t="s">
        <v>601</v>
      </c>
      <c r="H133" s="50">
        <v>2</v>
      </c>
      <c r="I133" s="69" t="s">
        <v>47</v>
      </c>
      <c r="J133" s="70">
        <v>8374.26</v>
      </c>
      <c r="K133" s="70">
        <f t="shared" si="40"/>
        <v>22195.24</v>
      </c>
      <c r="L133" s="71">
        <f t="shared" si="19"/>
        <v>30569.5</v>
      </c>
      <c r="M133" s="282">
        <v>13947.29</v>
      </c>
      <c r="N133" s="71"/>
      <c r="O133" s="71">
        <f t="shared" si="41"/>
        <v>16622.21</v>
      </c>
      <c r="P133" s="71"/>
      <c r="Q133" s="71">
        <f t="shared" si="42"/>
        <v>16622.21</v>
      </c>
      <c r="R133" s="122">
        <f t="shared" si="43"/>
        <v>10291.41581258</v>
      </c>
      <c r="S133" s="71">
        <f t="shared" si="20"/>
        <v>10291.42</v>
      </c>
      <c r="T133" s="71">
        <f t="shared" si="44"/>
        <v>26913.629999999997</v>
      </c>
      <c r="U133" s="72" t="s">
        <v>47</v>
      </c>
      <c r="V133" s="102">
        <f t="shared" si="37"/>
        <v>1076.55</v>
      </c>
      <c r="W133" s="73">
        <f t="shared" si="38"/>
        <v>2</v>
      </c>
      <c r="X133" s="74">
        <f t="shared" si="39"/>
        <v>25835.079999999998</v>
      </c>
      <c r="Y133" s="289">
        <v>1540</v>
      </c>
      <c r="Z133" s="289">
        <v>1943</v>
      </c>
      <c r="AA133" s="7"/>
      <c r="AB133" s="7"/>
    </row>
    <row r="134" spans="1:28" ht="28.5" customHeight="1" x14ac:dyDescent="0.2">
      <c r="A134" s="41">
        <v>123</v>
      </c>
      <c r="B134" s="162" t="s">
        <v>602</v>
      </c>
      <c r="C134" s="188">
        <v>80008390264</v>
      </c>
      <c r="D134" s="292" t="s">
        <v>603</v>
      </c>
      <c r="E134" s="162" t="s">
        <v>600</v>
      </c>
      <c r="F134" s="162" t="s">
        <v>604</v>
      </c>
      <c r="G134" s="162" t="s">
        <v>605</v>
      </c>
      <c r="H134" s="50">
        <v>5</v>
      </c>
      <c r="I134" s="69" t="s">
        <v>47</v>
      </c>
      <c r="J134" s="70">
        <v>8374.26</v>
      </c>
      <c r="K134" s="70">
        <f t="shared" si="40"/>
        <v>55488.1</v>
      </c>
      <c r="L134" s="71">
        <f t="shared" ref="L134:L198" si="45">J134+K134</f>
        <v>63862.36</v>
      </c>
      <c r="M134" s="282">
        <v>17663.849999999999</v>
      </c>
      <c r="N134" s="71"/>
      <c r="O134" s="71">
        <f t="shared" si="41"/>
        <v>46198.51</v>
      </c>
      <c r="P134" s="71"/>
      <c r="Q134" s="71">
        <f t="shared" si="42"/>
        <v>46198.51</v>
      </c>
      <c r="R134" s="122">
        <f t="shared" si="43"/>
        <v>21499.66801985</v>
      </c>
      <c r="S134" s="71">
        <f t="shared" si="20"/>
        <v>21499.67</v>
      </c>
      <c r="T134" s="71">
        <f t="shared" si="44"/>
        <v>67698.179999999993</v>
      </c>
      <c r="U134" s="72" t="s">
        <v>47</v>
      </c>
      <c r="V134" s="102">
        <f t="shared" si="37"/>
        <v>2707.93</v>
      </c>
      <c r="W134" s="73">
        <f t="shared" si="38"/>
        <v>2</v>
      </c>
      <c r="X134" s="74">
        <f t="shared" si="39"/>
        <v>64988.249999999993</v>
      </c>
      <c r="Y134" s="289">
        <v>1541</v>
      </c>
      <c r="Z134" s="289">
        <v>1944</v>
      </c>
      <c r="AA134" s="7"/>
      <c r="AB134" s="7"/>
    </row>
    <row r="135" spans="1:28" ht="28.5" customHeight="1" x14ac:dyDescent="0.2">
      <c r="A135" s="50">
        <v>124</v>
      </c>
      <c r="B135" s="162" t="s">
        <v>606</v>
      </c>
      <c r="C135" s="188">
        <v>94151910265</v>
      </c>
      <c r="D135" s="292" t="s">
        <v>607</v>
      </c>
      <c r="E135" s="162" t="s">
        <v>608</v>
      </c>
      <c r="F135" s="162" t="s">
        <v>609</v>
      </c>
      <c r="G135" s="162" t="s">
        <v>610</v>
      </c>
      <c r="H135" s="50">
        <v>3</v>
      </c>
      <c r="I135" s="69" t="s">
        <v>47</v>
      </c>
      <c r="J135" s="70">
        <v>8374.26</v>
      </c>
      <c r="K135" s="70">
        <f t="shared" si="40"/>
        <v>33292.86</v>
      </c>
      <c r="L135" s="71">
        <f t="shared" si="45"/>
        <v>41667.120000000003</v>
      </c>
      <c r="M135" s="282">
        <v>13947.29</v>
      </c>
      <c r="N135" s="71"/>
      <c r="O135" s="71">
        <f t="shared" si="41"/>
        <v>27719.83</v>
      </c>
      <c r="P135" s="71"/>
      <c r="Q135" s="71">
        <f t="shared" si="42"/>
        <v>27719.83</v>
      </c>
      <c r="R135" s="122">
        <f t="shared" si="43"/>
        <v>14027.499881670001</v>
      </c>
      <c r="S135" s="71">
        <f t="shared" si="20"/>
        <v>14027.5</v>
      </c>
      <c r="T135" s="71">
        <f t="shared" si="44"/>
        <v>41747.33</v>
      </c>
      <c r="U135" s="72" t="s">
        <v>47</v>
      </c>
      <c r="V135" s="102">
        <f t="shared" si="37"/>
        <v>1669.89</v>
      </c>
      <c r="W135" s="73">
        <f t="shared" si="38"/>
        <v>2</v>
      </c>
      <c r="X135" s="74">
        <f t="shared" si="39"/>
        <v>40075.440000000002</v>
      </c>
      <c r="Y135" s="289">
        <v>1542</v>
      </c>
      <c r="Z135" s="289">
        <v>1945</v>
      </c>
      <c r="AA135" s="7"/>
      <c r="AB135" s="7"/>
    </row>
    <row r="136" spans="1:28" ht="28.5" customHeight="1" x14ac:dyDescent="0.2">
      <c r="A136" s="41">
        <v>125</v>
      </c>
      <c r="B136" s="162" t="s">
        <v>611</v>
      </c>
      <c r="C136" s="188">
        <v>80008350268</v>
      </c>
      <c r="D136" s="292" t="s">
        <v>612</v>
      </c>
      <c r="E136" s="162" t="s">
        <v>608</v>
      </c>
      <c r="F136" s="162" t="s">
        <v>107</v>
      </c>
      <c r="G136" s="162" t="s">
        <v>613</v>
      </c>
      <c r="H136" s="50">
        <v>2</v>
      </c>
      <c r="I136" s="69" t="s">
        <v>47</v>
      </c>
      <c r="J136" s="70">
        <v>8374.26</v>
      </c>
      <c r="K136" s="70">
        <f t="shared" si="40"/>
        <v>22195.24</v>
      </c>
      <c r="L136" s="71">
        <f t="shared" si="45"/>
        <v>30569.5</v>
      </c>
      <c r="M136" s="282">
        <v>10230.73</v>
      </c>
      <c r="N136" s="71"/>
      <c r="O136" s="71">
        <f t="shared" si="41"/>
        <v>20338.77</v>
      </c>
      <c r="P136" s="71"/>
      <c r="Q136" s="71">
        <f t="shared" si="42"/>
        <v>20338.77</v>
      </c>
      <c r="R136" s="122">
        <f t="shared" si="43"/>
        <v>10291.41581258</v>
      </c>
      <c r="S136" s="71">
        <f t="shared" si="20"/>
        <v>10291.42</v>
      </c>
      <c r="T136" s="71">
        <f t="shared" si="44"/>
        <v>30630.190000000002</v>
      </c>
      <c r="U136" s="72" t="s">
        <v>47</v>
      </c>
      <c r="V136" s="102">
        <f t="shared" si="37"/>
        <v>1225.21</v>
      </c>
      <c r="W136" s="73">
        <f t="shared" si="38"/>
        <v>2</v>
      </c>
      <c r="X136" s="74">
        <f t="shared" si="39"/>
        <v>29402.980000000003</v>
      </c>
      <c r="Y136" s="289">
        <v>1543</v>
      </c>
      <c r="Z136" s="289">
        <v>1946</v>
      </c>
      <c r="AA136" s="7"/>
      <c r="AB136" s="7"/>
    </row>
    <row r="137" spans="1:28" ht="28.5" customHeight="1" x14ac:dyDescent="0.2">
      <c r="A137" s="50">
        <v>126</v>
      </c>
      <c r="B137" s="162" t="s">
        <v>614</v>
      </c>
      <c r="C137" s="185" t="s">
        <v>615</v>
      </c>
      <c r="D137" s="292" t="s">
        <v>616</v>
      </c>
      <c r="E137" s="162" t="s">
        <v>608</v>
      </c>
      <c r="F137" s="162" t="s">
        <v>617</v>
      </c>
      <c r="G137" s="162" t="s">
        <v>618</v>
      </c>
      <c r="H137" s="50">
        <v>3</v>
      </c>
      <c r="I137" s="69" t="s">
        <v>47</v>
      </c>
      <c r="J137" s="70">
        <v>8374.26</v>
      </c>
      <c r="K137" s="70">
        <f t="shared" si="40"/>
        <v>33292.86</v>
      </c>
      <c r="L137" s="71">
        <f t="shared" si="45"/>
        <v>41667.120000000003</v>
      </c>
      <c r="M137" s="282">
        <v>13947.29</v>
      </c>
      <c r="N137" s="71"/>
      <c r="O137" s="71">
        <f t="shared" si="41"/>
        <v>27719.83</v>
      </c>
      <c r="P137" s="71"/>
      <c r="Q137" s="71">
        <f t="shared" si="42"/>
        <v>27719.83</v>
      </c>
      <c r="R137" s="122">
        <f t="shared" si="43"/>
        <v>14027.499881670001</v>
      </c>
      <c r="S137" s="71">
        <f t="shared" si="20"/>
        <v>14027.5</v>
      </c>
      <c r="T137" s="71">
        <f t="shared" si="44"/>
        <v>41747.33</v>
      </c>
      <c r="U137" s="72" t="s">
        <v>47</v>
      </c>
      <c r="V137" s="102">
        <f t="shared" si="37"/>
        <v>1669.89</v>
      </c>
      <c r="W137" s="73">
        <f t="shared" si="38"/>
        <v>2</v>
      </c>
      <c r="X137" s="74">
        <f t="shared" si="39"/>
        <v>40075.440000000002</v>
      </c>
      <c r="Y137" s="289">
        <v>1544</v>
      </c>
      <c r="Z137" s="289">
        <v>1947</v>
      </c>
      <c r="AA137" s="7"/>
    </row>
    <row r="138" spans="1:28" ht="28.5" customHeight="1" x14ac:dyDescent="0.2">
      <c r="A138" s="41">
        <v>127</v>
      </c>
      <c r="B138" s="162" t="s">
        <v>619</v>
      </c>
      <c r="C138" s="188">
        <v>80009470263</v>
      </c>
      <c r="D138" s="301" t="s">
        <v>620</v>
      </c>
      <c r="E138" s="162" t="s">
        <v>621</v>
      </c>
      <c r="F138" s="162" t="s">
        <v>622</v>
      </c>
      <c r="G138" s="162" t="s">
        <v>623</v>
      </c>
      <c r="H138" s="50">
        <v>5</v>
      </c>
      <c r="I138" s="69" t="s">
        <v>47</v>
      </c>
      <c r="J138" s="70">
        <v>8374.26</v>
      </c>
      <c r="K138" s="70">
        <f t="shared" si="40"/>
        <v>55488.1</v>
      </c>
      <c r="L138" s="71">
        <f t="shared" si="45"/>
        <v>63862.36</v>
      </c>
      <c r="M138" s="282">
        <v>21380.41</v>
      </c>
      <c r="N138" s="71"/>
      <c r="O138" s="71">
        <f t="shared" si="41"/>
        <v>42481.95</v>
      </c>
      <c r="P138" s="71"/>
      <c r="Q138" s="71">
        <f t="shared" si="42"/>
        <v>42481.95</v>
      </c>
      <c r="R138" s="122">
        <f t="shared" si="43"/>
        <v>21499.66801985</v>
      </c>
      <c r="S138" s="71">
        <f t="shared" si="20"/>
        <v>21499.67</v>
      </c>
      <c r="T138" s="71">
        <f t="shared" si="44"/>
        <v>63981.619999999995</v>
      </c>
      <c r="U138" s="72" t="s">
        <v>47</v>
      </c>
      <c r="V138" s="102">
        <f t="shared" si="37"/>
        <v>2559.2600000000002</v>
      </c>
      <c r="W138" s="73">
        <f t="shared" si="38"/>
        <v>2</v>
      </c>
      <c r="X138" s="74">
        <f t="shared" si="39"/>
        <v>61420.359999999993</v>
      </c>
      <c r="Y138" s="289">
        <v>1545</v>
      </c>
      <c r="Z138" s="289">
        <v>1948</v>
      </c>
      <c r="AA138" s="7"/>
      <c r="AB138" s="2"/>
    </row>
    <row r="139" spans="1:28" ht="28.5" customHeight="1" x14ac:dyDescent="0.2">
      <c r="A139" s="50">
        <v>128</v>
      </c>
      <c r="B139" s="162" t="s">
        <v>624</v>
      </c>
      <c r="C139" s="188">
        <v>80009490261</v>
      </c>
      <c r="D139" s="292" t="s">
        <v>625</v>
      </c>
      <c r="E139" s="162" t="s">
        <v>621</v>
      </c>
      <c r="F139" s="162" t="s">
        <v>102</v>
      </c>
      <c r="G139" s="162" t="s">
        <v>626</v>
      </c>
      <c r="H139" s="50">
        <v>4</v>
      </c>
      <c r="I139" s="69" t="s">
        <v>47</v>
      </c>
      <c r="J139" s="70">
        <v>8374.26</v>
      </c>
      <c r="K139" s="70">
        <f t="shared" si="40"/>
        <v>44390.48</v>
      </c>
      <c r="L139" s="71">
        <f t="shared" si="45"/>
        <v>52764.740000000005</v>
      </c>
      <c r="M139" s="282">
        <v>17663.849999999999</v>
      </c>
      <c r="N139" s="71"/>
      <c r="O139" s="71">
        <f t="shared" si="41"/>
        <v>35100.890000000007</v>
      </c>
      <c r="P139" s="71"/>
      <c r="Q139" s="71">
        <f t="shared" si="42"/>
        <v>35100.890000000007</v>
      </c>
      <c r="R139" s="122">
        <f t="shared" si="43"/>
        <v>17763.583950759999</v>
      </c>
      <c r="S139" s="71">
        <f t="shared" ref="S139:S203" si="46">ROUND(R139,2)</f>
        <v>17763.580000000002</v>
      </c>
      <c r="T139" s="71">
        <f t="shared" si="44"/>
        <v>52864.470000000008</v>
      </c>
      <c r="U139" s="72" t="s">
        <v>47</v>
      </c>
      <c r="V139" s="102">
        <f t="shared" si="37"/>
        <v>2114.58</v>
      </c>
      <c r="W139" s="73">
        <f t="shared" si="38"/>
        <v>2</v>
      </c>
      <c r="X139" s="74">
        <f t="shared" si="39"/>
        <v>50747.890000000007</v>
      </c>
      <c r="Y139" s="289">
        <v>1546</v>
      </c>
      <c r="Z139" s="289">
        <v>1949</v>
      </c>
      <c r="AA139" s="7"/>
      <c r="AB139" s="7"/>
    </row>
    <row r="140" spans="1:28" ht="28.5" customHeight="1" x14ac:dyDescent="0.2">
      <c r="A140" s="41">
        <v>129</v>
      </c>
      <c r="B140" s="162" t="s">
        <v>627</v>
      </c>
      <c r="C140" s="188">
        <v>90001790261</v>
      </c>
      <c r="D140" s="292" t="s">
        <v>628</v>
      </c>
      <c r="E140" s="162" t="s">
        <v>629</v>
      </c>
      <c r="F140" s="162" t="s">
        <v>107</v>
      </c>
      <c r="G140" s="162" t="s">
        <v>630</v>
      </c>
      <c r="H140" s="50">
        <v>4</v>
      </c>
      <c r="I140" s="69" t="s">
        <v>47</v>
      </c>
      <c r="J140" s="70">
        <v>8374.26</v>
      </c>
      <c r="K140" s="70">
        <f t="shared" si="40"/>
        <v>44390.48</v>
      </c>
      <c r="L140" s="71">
        <f t="shared" si="45"/>
        <v>52764.740000000005</v>
      </c>
      <c r="M140" s="282">
        <v>17663.849999999999</v>
      </c>
      <c r="N140" s="71"/>
      <c r="O140" s="71">
        <f t="shared" si="41"/>
        <v>35100.890000000007</v>
      </c>
      <c r="P140" s="71"/>
      <c r="Q140" s="71">
        <f t="shared" si="42"/>
        <v>35100.890000000007</v>
      </c>
      <c r="R140" s="122">
        <f t="shared" si="43"/>
        <v>17763.583950759999</v>
      </c>
      <c r="S140" s="71">
        <f t="shared" si="46"/>
        <v>17763.580000000002</v>
      </c>
      <c r="T140" s="71">
        <f t="shared" si="44"/>
        <v>52864.470000000008</v>
      </c>
      <c r="U140" s="72" t="s">
        <v>47</v>
      </c>
      <c r="V140" s="102">
        <f t="shared" si="37"/>
        <v>2114.58</v>
      </c>
      <c r="W140" s="73">
        <f t="shared" si="38"/>
        <v>2</v>
      </c>
      <c r="X140" s="74">
        <f t="shared" si="39"/>
        <v>50747.890000000007</v>
      </c>
      <c r="Y140" s="289">
        <v>1548</v>
      </c>
      <c r="Z140" s="289">
        <v>1951</v>
      </c>
      <c r="AA140" s="7"/>
      <c r="AB140" s="7"/>
    </row>
    <row r="141" spans="1:28" ht="28.5" customHeight="1" x14ac:dyDescent="0.2">
      <c r="A141" s="50">
        <v>130</v>
      </c>
      <c r="B141" s="162" t="s">
        <v>631</v>
      </c>
      <c r="C141" s="185" t="s">
        <v>632</v>
      </c>
      <c r="D141" s="292" t="s">
        <v>633</v>
      </c>
      <c r="E141" s="162" t="s">
        <v>629</v>
      </c>
      <c r="F141" s="162" t="s">
        <v>634</v>
      </c>
      <c r="G141" s="162" t="s">
        <v>635</v>
      </c>
      <c r="H141" s="50">
        <v>3</v>
      </c>
      <c r="I141" s="69" t="s">
        <v>47</v>
      </c>
      <c r="J141" s="70">
        <v>8374.26</v>
      </c>
      <c r="K141" s="70">
        <f t="shared" si="40"/>
        <v>33292.86</v>
      </c>
      <c r="L141" s="71">
        <f t="shared" si="45"/>
        <v>41667.120000000003</v>
      </c>
      <c r="M141" s="282">
        <v>13947.29</v>
      </c>
      <c r="N141" s="71"/>
      <c r="O141" s="71">
        <f t="shared" si="41"/>
        <v>27719.83</v>
      </c>
      <c r="P141" s="71"/>
      <c r="Q141" s="71">
        <f t="shared" si="42"/>
        <v>27719.83</v>
      </c>
      <c r="R141" s="122">
        <f t="shared" si="43"/>
        <v>14027.499881670001</v>
      </c>
      <c r="S141" s="71">
        <f t="shared" si="46"/>
        <v>14027.5</v>
      </c>
      <c r="T141" s="71">
        <f t="shared" si="44"/>
        <v>41747.33</v>
      </c>
      <c r="U141" s="72" t="s">
        <v>47</v>
      </c>
      <c r="V141" s="102">
        <f t="shared" si="37"/>
        <v>1669.89</v>
      </c>
      <c r="W141" s="73">
        <f t="shared" si="38"/>
        <v>2</v>
      </c>
      <c r="X141" s="74">
        <f t="shared" si="39"/>
        <v>40075.440000000002</v>
      </c>
      <c r="Y141" s="289">
        <v>1551</v>
      </c>
      <c r="Z141" s="289">
        <v>1954</v>
      </c>
      <c r="AA141" s="7"/>
      <c r="AB141" s="7"/>
    </row>
    <row r="142" spans="1:28" ht="28.5" customHeight="1" x14ac:dyDescent="0.2">
      <c r="A142" s="41">
        <v>131</v>
      </c>
      <c r="B142" s="162" t="s">
        <v>636</v>
      </c>
      <c r="C142" s="185" t="s">
        <v>637</v>
      </c>
      <c r="D142" s="292" t="s">
        <v>638</v>
      </c>
      <c r="E142" s="162" t="s">
        <v>629</v>
      </c>
      <c r="F142" s="162" t="s">
        <v>496</v>
      </c>
      <c r="G142" s="162" t="s">
        <v>639</v>
      </c>
      <c r="H142" s="50">
        <v>3</v>
      </c>
      <c r="I142" s="69" t="s">
        <v>47</v>
      </c>
      <c r="J142" s="70">
        <v>8374.26</v>
      </c>
      <c r="K142" s="70">
        <f t="shared" si="40"/>
        <v>33292.86</v>
      </c>
      <c r="L142" s="71">
        <f t="shared" si="45"/>
        <v>41667.120000000003</v>
      </c>
      <c r="M142" s="282">
        <v>13947.29</v>
      </c>
      <c r="N142" s="71"/>
      <c r="O142" s="71">
        <f t="shared" si="41"/>
        <v>27719.83</v>
      </c>
      <c r="P142" s="71"/>
      <c r="Q142" s="71">
        <f t="shared" si="42"/>
        <v>27719.83</v>
      </c>
      <c r="R142" s="122">
        <f t="shared" si="43"/>
        <v>14027.499881670001</v>
      </c>
      <c r="S142" s="71">
        <f t="shared" si="46"/>
        <v>14027.5</v>
      </c>
      <c r="T142" s="71">
        <f t="shared" si="44"/>
        <v>41747.33</v>
      </c>
      <c r="U142" s="72" t="s">
        <v>47</v>
      </c>
      <c r="V142" s="102">
        <f t="shared" si="37"/>
        <v>1669.89</v>
      </c>
      <c r="W142" s="73">
        <f t="shared" si="38"/>
        <v>2</v>
      </c>
      <c r="X142" s="74">
        <f t="shared" si="39"/>
        <v>40075.440000000002</v>
      </c>
      <c r="Y142" s="289">
        <v>1553</v>
      </c>
      <c r="Z142" s="289">
        <v>1956</v>
      </c>
      <c r="AA142" s="7"/>
      <c r="AB142" s="7"/>
    </row>
    <row r="143" spans="1:28" ht="28.5" customHeight="1" x14ac:dyDescent="0.2">
      <c r="A143" s="50">
        <v>132</v>
      </c>
      <c r="B143" s="162" t="s">
        <v>640</v>
      </c>
      <c r="C143" s="188">
        <v>93003140261</v>
      </c>
      <c r="D143" s="292" t="s">
        <v>641</v>
      </c>
      <c r="E143" s="162" t="s">
        <v>642</v>
      </c>
      <c r="F143" s="162" t="s">
        <v>643</v>
      </c>
      <c r="G143" s="162" t="s">
        <v>623</v>
      </c>
      <c r="H143" s="50">
        <v>2</v>
      </c>
      <c r="I143" s="69" t="s">
        <v>47</v>
      </c>
      <c r="J143" s="70">
        <v>8374.26</v>
      </c>
      <c r="K143" s="70">
        <f t="shared" si="40"/>
        <v>22195.24</v>
      </c>
      <c r="L143" s="71">
        <f t="shared" si="45"/>
        <v>30569.5</v>
      </c>
      <c r="M143" s="282">
        <v>10230.73</v>
      </c>
      <c r="N143" s="71"/>
      <c r="O143" s="71">
        <f t="shared" si="41"/>
        <v>20338.77</v>
      </c>
      <c r="P143" s="71"/>
      <c r="Q143" s="71">
        <f t="shared" si="42"/>
        <v>20338.77</v>
      </c>
      <c r="R143" s="122">
        <f t="shared" si="43"/>
        <v>10291.41581258</v>
      </c>
      <c r="S143" s="71">
        <f t="shared" si="46"/>
        <v>10291.42</v>
      </c>
      <c r="T143" s="71">
        <f t="shared" si="44"/>
        <v>30630.190000000002</v>
      </c>
      <c r="U143" s="72" t="s">
        <v>47</v>
      </c>
      <c r="V143" s="102">
        <f t="shared" si="37"/>
        <v>1225.21</v>
      </c>
      <c r="W143" s="73">
        <f t="shared" si="38"/>
        <v>2</v>
      </c>
      <c r="X143" s="74">
        <f t="shared" si="39"/>
        <v>29402.980000000003</v>
      </c>
      <c r="Y143" s="289">
        <v>1555</v>
      </c>
      <c r="Z143" s="289">
        <v>1958</v>
      </c>
      <c r="AA143" s="7"/>
      <c r="AB143" s="7"/>
    </row>
    <row r="144" spans="1:28" ht="28.5" customHeight="1" x14ac:dyDescent="0.2">
      <c r="A144" s="41">
        <v>133</v>
      </c>
      <c r="B144" s="162" t="s">
        <v>644</v>
      </c>
      <c r="C144" s="188">
        <v>81000710269</v>
      </c>
      <c r="D144" s="301" t="s">
        <v>645</v>
      </c>
      <c r="E144" s="162" t="s">
        <v>646</v>
      </c>
      <c r="F144" s="162" t="s">
        <v>647</v>
      </c>
      <c r="G144" s="162" t="s">
        <v>648</v>
      </c>
      <c r="H144" s="50">
        <v>3</v>
      </c>
      <c r="I144" s="69" t="s">
        <v>47</v>
      </c>
      <c r="J144" s="70">
        <v>8374.26</v>
      </c>
      <c r="K144" s="70">
        <f t="shared" si="40"/>
        <v>33292.86</v>
      </c>
      <c r="L144" s="71">
        <f t="shared" si="45"/>
        <v>41667.120000000003</v>
      </c>
      <c r="M144" s="282">
        <v>13947.29</v>
      </c>
      <c r="N144" s="71"/>
      <c r="O144" s="71">
        <f t="shared" si="41"/>
        <v>27719.83</v>
      </c>
      <c r="P144" s="71"/>
      <c r="Q144" s="71">
        <f t="shared" si="42"/>
        <v>27719.83</v>
      </c>
      <c r="R144" s="122">
        <f t="shared" si="43"/>
        <v>14027.499881670001</v>
      </c>
      <c r="S144" s="71">
        <f t="shared" si="46"/>
        <v>14027.5</v>
      </c>
      <c r="T144" s="71">
        <f t="shared" si="44"/>
        <v>41747.33</v>
      </c>
      <c r="U144" s="72" t="s">
        <v>47</v>
      </c>
      <c r="V144" s="102">
        <f t="shared" si="37"/>
        <v>1669.89</v>
      </c>
      <c r="W144" s="73">
        <f t="shared" si="38"/>
        <v>2</v>
      </c>
      <c r="X144" s="74">
        <f t="shared" si="39"/>
        <v>40075.440000000002</v>
      </c>
      <c r="Y144" s="289">
        <v>1556</v>
      </c>
      <c r="Z144" s="289">
        <v>1959</v>
      </c>
      <c r="AA144" s="7"/>
      <c r="AB144" s="7"/>
    </row>
    <row r="145" spans="1:28" ht="28.5" customHeight="1" x14ac:dyDescent="0.2">
      <c r="A145" s="50">
        <v>134</v>
      </c>
      <c r="B145" s="162" t="s">
        <v>649</v>
      </c>
      <c r="C145" s="188">
        <v>90001900266</v>
      </c>
      <c r="D145" s="292" t="s">
        <v>650</v>
      </c>
      <c r="E145" s="163" t="s">
        <v>646</v>
      </c>
      <c r="F145" s="162" t="s">
        <v>135</v>
      </c>
      <c r="G145" s="162" t="s">
        <v>651</v>
      </c>
      <c r="H145" s="50">
        <v>4</v>
      </c>
      <c r="I145" s="69" t="s">
        <v>47</v>
      </c>
      <c r="J145" s="70">
        <v>8374.26</v>
      </c>
      <c r="K145" s="70">
        <f t="shared" si="40"/>
        <v>44390.48</v>
      </c>
      <c r="L145" s="71">
        <f t="shared" si="45"/>
        <v>52764.740000000005</v>
      </c>
      <c r="M145" s="282">
        <v>17663.849999999999</v>
      </c>
      <c r="N145" s="71"/>
      <c r="O145" s="71">
        <f t="shared" si="41"/>
        <v>35100.890000000007</v>
      </c>
      <c r="P145" s="71"/>
      <c r="Q145" s="71">
        <f t="shared" si="42"/>
        <v>35100.890000000007</v>
      </c>
      <c r="R145" s="122">
        <f t="shared" si="43"/>
        <v>17763.583950759999</v>
      </c>
      <c r="S145" s="71">
        <f t="shared" si="46"/>
        <v>17763.580000000002</v>
      </c>
      <c r="T145" s="71">
        <f t="shared" si="44"/>
        <v>52864.470000000008</v>
      </c>
      <c r="U145" s="72" t="s">
        <v>47</v>
      </c>
      <c r="V145" s="102">
        <f t="shared" si="37"/>
        <v>2114.58</v>
      </c>
      <c r="W145" s="73">
        <f t="shared" si="38"/>
        <v>2</v>
      </c>
      <c r="X145" s="74">
        <f t="shared" si="39"/>
        <v>50747.890000000007</v>
      </c>
      <c r="Y145" s="289">
        <v>1558</v>
      </c>
      <c r="Z145" s="289">
        <v>1961</v>
      </c>
      <c r="AA145" s="7"/>
      <c r="AB145" s="7"/>
    </row>
    <row r="146" spans="1:28" ht="28.5" customHeight="1" x14ac:dyDescent="0.2">
      <c r="A146" s="41">
        <v>135</v>
      </c>
      <c r="B146" s="162" t="s">
        <v>652</v>
      </c>
      <c r="C146" s="188">
        <v>81000670265</v>
      </c>
      <c r="D146" s="301" t="s">
        <v>653</v>
      </c>
      <c r="E146" s="162" t="s">
        <v>646</v>
      </c>
      <c r="F146" s="162" t="s">
        <v>107</v>
      </c>
      <c r="G146" s="162" t="s">
        <v>353</v>
      </c>
      <c r="H146" s="50">
        <v>3</v>
      </c>
      <c r="I146" s="69" t="s">
        <v>47</v>
      </c>
      <c r="J146" s="70">
        <v>8374.26</v>
      </c>
      <c r="K146" s="70">
        <f t="shared" si="40"/>
        <v>33292.86</v>
      </c>
      <c r="L146" s="71">
        <f t="shared" si="45"/>
        <v>41667.120000000003</v>
      </c>
      <c r="M146" s="282">
        <v>17663.849999999999</v>
      </c>
      <c r="N146" s="71"/>
      <c r="O146" s="71">
        <f t="shared" si="41"/>
        <v>24003.270000000004</v>
      </c>
      <c r="P146" s="71"/>
      <c r="Q146" s="71">
        <f t="shared" si="42"/>
        <v>24003.270000000004</v>
      </c>
      <c r="R146" s="122">
        <f t="shared" si="43"/>
        <v>14027.499881670001</v>
      </c>
      <c r="S146" s="71">
        <f t="shared" si="46"/>
        <v>14027.5</v>
      </c>
      <c r="T146" s="71">
        <f t="shared" si="44"/>
        <v>38030.770000000004</v>
      </c>
      <c r="U146" s="72" t="s">
        <v>47</v>
      </c>
      <c r="V146" s="102">
        <f t="shared" si="37"/>
        <v>1521.23</v>
      </c>
      <c r="W146" s="73">
        <f t="shared" si="38"/>
        <v>2</v>
      </c>
      <c r="X146" s="74">
        <f t="shared" si="39"/>
        <v>36507.54</v>
      </c>
      <c r="Y146" s="289">
        <v>1560</v>
      </c>
      <c r="Z146" s="289">
        <v>1963</v>
      </c>
      <c r="AA146" s="7"/>
      <c r="AB146" s="7"/>
    </row>
    <row r="147" spans="1:28" ht="28.5" customHeight="1" x14ac:dyDescent="0.2">
      <c r="A147" s="50">
        <v>136</v>
      </c>
      <c r="B147" s="162" t="s">
        <v>654</v>
      </c>
      <c r="C147" s="185" t="s">
        <v>655</v>
      </c>
      <c r="D147" s="292" t="s">
        <v>656</v>
      </c>
      <c r="E147" s="162" t="s">
        <v>657</v>
      </c>
      <c r="F147" s="162" t="s">
        <v>658</v>
      </c>
      <c r="G147" s="162" t="s">
        <v>659</v>
      </c>
      <c r="H147" s="50">
        <v>3</v>
      </c>
      <c r="I147" s="69" t="s">
        <v>47</v>
      </c>
      <c r="J147" s="70">
        <v>8374.26</v>
      </c>
      <c r="K147" s="70">
        <f t="shared" si="40"/>
        <v>33292.86</v>
      </c>
      <c r="L147" s="71">
        <f t="shared" si="45"/>
        <v>41667.120000000003</v>
      </c>
      <c r="M147" s="282">
        <v>17663.849999999999</v>
      </c>
      <c r="N147" s="71"/>
      <c r="O147" s="71">
        <f t="shared" si="41"/>
        <v>24003.270000000004</v>
      </c>
      <c r="P147" s="71"/>
      <c r="Q147" s="71">
        <f t="shared" si="42"/>
        <v>24003.270000000004</v>
      </c>
      <c r="R147" s="122">
        <f t="shared" si="43"/>
        <v>14027.499881670001</v>
      </c>
      <c r="S147" s="71">
        <f t="shared" si="46"/>
        <v>14027.5</v>
      </c>
      <c r="T147" s="71">
        <f t="shared" si="44"/>
        <v>38030.770000000004</v>
      </c>
      <c r="U147" s="72" t="s">
        <v>47</v>
      </c>
      <c r="V147" s="102">
        <f t="shared" si="37"/>
        <v>1521.23</v>
      </c>
      <c r="W147" s="73">
        <f t="shared" si="38"/>
        <v>2</v>
      </c>
      <c r="X147" s="74">
        <f t="shared" si="39"/>
        <v>36507.54</v>
      </c>
      <c r="Y147" s="289">
        <v>1561</v>
      </c>
      <c r="Z147" s="289">
        <v>1964</v>
      </c>
      <c r="AA147" s="7"/>
      <c r="AB147" s="7"/>
    </row>
    <row r="148" spans="1:28" ht="28.5" customHeight="1" x14ac:dyDescent="0.2">
      <c r="A148" s="41">
        <v>137</v>
      </c>
      <c r="B148" s="162" t="s">
        <v>660</v>
      </c>
      <c r="C148" s="188">
        <v>80009330269</v>
      </c>
      <c r="D148" s="292" t="s">
        <v>661</v>
      </c>
      <c r="E148" s="162" t="s">
        <v>657</v>
      </c>
      <c r="F148" s="162" t="s">
        <v>662</v>
      </c>
      <c r="G148" s="162" t="s">
        <v>663</v>
      </c>
      <c r="H148" s="50">
        <v>4</v>
      </c>
      <c r="I148" s="69" t="s">
        <v>47</v>
      </c>
      <c r="J148" s="70">
        <v>8374.26</v>
      </c>
      <c r="K148" s="70">
        <f t="shared" si="40"/>
        <v>44390.48</v>
      </c>
      <c r="L148" s="71">
        <f t="shared" si="45"/>
        <v>52764.740000000005</v>
      </c>
      <c r="M148" s="282">
        <v>17663.849999999999</v>
      </c>
      <c r="N148" s="71"/>
      <c r="O148" s="71">
        <f t="shared" si="41"/>
        <v>35100.890000000007</v>
      </c>
      <c r="P148" s="71"/>
      <c r="Q148" s="71">
        <f t="shared" si="42"/>
        <v>35100.890000000007</v>
      </c>
      <c r="R148" s="122">
        <f t="shared" si="43"/>
        <v>17763.583950759999</v>
      </c>
      <c r="S148" s="71">
        <f t="shared" si="46"/>
        <v>17763.580000000002</v>
      </c>
      <c r="T148" s="71">
        <f t="shared" si="44"/>
        <v>52864.470000000008</v>
      </c>
      <c r="U148" s="72" t="s">
        <v>47</v>
      </c>
      <c r="V148" s="102">
        <f t="shared" si="37"/>
        <v>2114.58</v>
      </c>
      <c r="W148" s="73">
        <f t="shared" si="38"/>
        <v>2</v>
      </c>
      <c r="X148" s="74">
        <f t="shared" si="39"/>
        <v>50747.890000000007</v>
      </c>
      <c r="Y148" s="289">
        <v>1563</v>
      </c>
      <c r="Z148" s="289">
        <v>1966</v>
      </c>
      <c r="AA148" s="7"/>
      <c r="AB148" s="7"/>
    </row>
    <row r="149" spans="1:28" ht="28.5" customHeight="1" x14ac:dyDescent="0.2">
      <c r="A149" s="50">
        <v>138</v>
      </c>
      <c r="B149" s="162" t="s">
        <v>664</v>
      </c>
      <c r="C149" s="188">
        <v>80011210269</v>
      </c>
      <c r="D149" s="292" t="s">
        <v>665</v>
      </c>
      <c r="E149" s="162" t="s">
        <v>666</v>
      </c>
      <c r="F149" s="162" t="s">
        <v>667</v>
      </c>
      <c r="G149" s="162" t="s">
        <v>668</v>
      </c>
      <c r="H149" s="50">
        <v>4</v>
      </c>
      <c r="I149" s="69" t="s">
        <v>47</v>
      </c>
      <c r="J149" s="70">
        <v>8374.26</v>
      </c>
      <c r="K149" s="70">
        <f t="shared" si="40"/>
        <v>44390.48</v>
      </c>
      <c r="L149" s="71">
        <f t="shared" si="45"/>
        <v>52764.740000000005</v>
      </c>
      <c r="M149" s="282">
        <v>17663.849999999999</v>
      </c>
      <c r="N149" s="71"/>
      <c r="O149" s="71">
        <f t="shared" si="41"/>
        <v>35100.890000000007</v>
      </c>
      <c r="P149" s="71"/>
      <c r="Q149" s="71">
        <f t="shared" si="42"/>
        <v>35100.890000000007</v>
      </c>
      <c r="R149" s="122">
        <f t="shared" si="43"/>
        <v>17763.583950759999</v>
      </c>
      <c r="S149" s="71">
        <f t="shared" si="46"/>
        <v>17763.580000000002</v>
      </c>
      <c r="T149" s="71">
        <f t="shared" si="44"/>
        <v>52864.470000000008</v>
      </c>
      <c r="U149" s="72" t="s">
        <v>47</v>
      </c>
      <c r="V149" s="102">
        <f t="shared" si="37"/>
        <v>2114.58</v>
      </c>
      <c r="W149" s="73">
        <f t="shared" si="38"/>
        <v>2</v>
      </c>
      <c r="X149" s="74">
        <f t="shared" si="39"/>
        <v>50747.890000000007</v>
      </c>
      <c r="Y149" s="289">
        <v>1564</v>
      </c>
      <c r="Z149" s="289">
        <v>1967</v>
      </c>
      <c r="AA149" s="7"/>
      <c r="AB149" s="7"/>
    </row>
    <row r="150" spans="1:28" ht="28.5" customHeight="1" x14ac:dyDescent="0.2">
      <c r="A150" s="41">
        <v>139</v>
      </c>
      <c r="B150" s="162" t="s">
        <v>669</v>
      </c>
      <c r="C150" s="185" t="s">
        <v>670</v>
      </c>
      <c r="D150" s="292" t="s">
        <v>671</v>
      </c>
      <c r="E150" s="162" t="s">
        <v>672</v>
      </c>
      <c r="F150" s="162" t="s">
        <v>673</v>
      </c>
      <c r="G150" s="162" t="s">
        <v>674</v>
      </c>
      <c r="H150" s="50">
        <v>2</v>
      </c>
      <c r="I150" s="69" t="s">
        <v>47</v>
      </c>
      <c r="J150" s="70">
        <v>8374.26</v>
      </c>
      <c r="K150" s="70">
        <f t="shared" si="40"/>
        <v>22195.24</v>
      </c>
      <c r="L150" s="71">
        <f t="shared" si="45"/>
        <v>30569.5</v>
      </c>
      <c r="M150" s="282">
        <v>10230.73</v>
      </c>
      <c r="N150" s="71"/>
      <c r="O150" s="71">
        <f t="shared" si="41"/>
        <v>20338.77</v>
      </c>
      <c r="P150" s="71"/>
      <c r="Q150" s="71">
        <f t="shared" si="42"/>
        <v>20338.77</v>
      </c>
      <c r="R150" s="122">
        <f t="shared" si="43"/>
        <v>10291.41581258</v>
      </c>
      <c r="S150" s="71">
        <f t="shared" si="46"/>
        <v>10291.42</v>
      </c>
      <c r="T150" s="71">
        <f t="shared" si="44"/>
        <v>30630.190000000002</v>
      </c>
      <c r="U150" s="72" t="s">
        <v>47</v>
      </c>
      <c r="V150" s="102">
        <f t="shared" si="37"/>
        <v>1225.21</v>
      </c>
      <c r="W150" s="73">
        <f t="shared" si="38"/>
        <v>2</v>
      </c>
      <c r="X150" s="74">
        <f t="shared" si="39"/>
        <v>29402.980000000003</v>
      </c>
      <c r="Y150" s="289">
        <v>1565</v>
      </c>
      <c r="Z150" s="289">
        <v>1968</v>
      </c>
      <c r="AA150" s="7"/>
      <c r="AB150" s="7"/>
    </row>
    <row r="151" spans="1:28" ht="28.5" customHeight="1" x14ac:dyDescent="0.2">
      <c r="A151" s="50">
        <v>140</v>
      </c>
      <c r="B151" s="162" t="s">
        <v>675</v>
      </c>
      <c r="C151" s="185" t="s">
        <v>676</v>
      </c>
      <c r="D151" s="292" t="s">
        <v>677</v>
      </c>
      <c r="E151" s="163" t="s">
        <v>672</v>
      </c>
      <c r="F151" s="162" t="s">
        <v>678</v>
      </c>
      <c r="G151" s="162" t="s">
        <v>679</v>
      </c>
      <c r="H151" s="50">
        <v>2</v>
      </c>
      <c r="I151" s="69" t="s">
        <v>47</v>
      </c>
      <c r="J151" s="70">
        <v>8374.26</v>
      </c>
      <c r="K151" s="70">
        <f t="shared" si="40"/>
        <v>22195.24</v>
      </c>
      <c r="L151" s="71">
        <f t="shared" si="45"/>
        <v>30569.5</v>
      </c>
      <c r="M151" s="282">
        <v>10230.73</v>
      </c>
      <c r="N151" s="71"/>
      <c r="O151" s="71">
        <f t="shared" si="41"/>
        <v>20338.77</v>
      </c>
      <c r="P151" s="71"/>
      <c r="Q151" s="71">
        <f t="shared" si="42"/>
        <v>20338.77</v>
      </c>
      <c r="R151" s="122">
        <f t="shared" si="43"/>
        <v>10291.41581258</v>
      </c>
      <c r="S151" s="71">
        <f t="shared" si="46"/>
        <v>10291.42</v>
      </c>
      <c r="T151" s="71">
        <f t="shared" si="44"/>
        <v>30630.190000000002</v>
      </c>
      <c r="U151" s="72" t="s">
        <v>47</v>
      </c>
      <c r="V151" s="102">
        <f t="shared" si="37"/>
        <v>1225.21</v>
      </c>
      <c r="W151" s="73">
        <f t="shared" si="38"/>
        <v>2</v>
      </c>
      <c r="X151" s="74">
        <f t="shared" si="39"/>
        <v>29402.980000000003</v>
      </c>
      <c r="Y151" s="289">
        <v>1566</v>
      </c>
      <c r="Z151" s="289">
        <v>1969</v>
      </c>
      <c r="AA151" s="7"/>
      <c r="AB151" s="7"/>
    </row>
    <row r="152" spans="1:28" ht="28.5" customHeight="1" x14ac:dyDescent="0.2">
      <c r="A152" s="41">
        <v>141</v>
      </c>
      <c r="B152" s="162" t="s">
        <v>680</v>
      </c>
      <c r="C152" s="188">
        <v>80006860268</v>
      </c>
      <c r="D152" s="292" t="s">
        <v>681</v>
      </c>
      <c r="E152" s="162" t="s">
        <v>672</v>
      </c>
      <c r="F152" s="162" t="s">
        <v>102</v>
      </c>
      <c r="G152" s="162" t="s">
        <v>605</v>
      </c>
      <c r="H152" s="50">
        <v>3</v>
      </c>
      <c r="I152" s="69" t="s">
        <v>47</v>
      </c>
      <c r="J152" s="70">
        <v>8374.26</v>
      </c>
      <c r="K152" s="70">
        <f t="shared" si="40"/>
        <v>33292.86</v>
      </c>
      <c r="L152" s="71">
        <f t="shared" si="45"/>
        <v>41667.120000000003</v>
      </c>
      <c r="M152" s="282">
        <v>13947.29</v>
      </c>
      <c r="N152" s="71"/>
      <c r="O152" s="71">
        <f t="shared" si="41"/>
        <v>27719.83</v>
      </c>
      <c r="P152" s="71"/>
      <c r="Q152" s="71">
        <f t="shared" si="42"/>
        <v>27719.83</v>
      </c>
      <c r="R152" s="122">
        <f t="shared" si="43"/>
        <v>14027.499881670001</v>
      </c>
      <c r="S152" s="71">
        <f t="shared" si="46"/>
        <v>14027.5</v>
      </c>
      <c r="T152" s="71">
        <f t="shared" si="44"/>
        <v>41747.33</v>
      </c>
      <c r="U152" s="72" t="s">
        <v>47</v>
      </c>
      <c r="V152" s="102">
        <f t="shared" si="37"/>
        <v>1669.89</v>
      </c>
      <c r="W152" s="73">
        <f t="shared" si="38"/>
        <v>2</v>
      </c>
      <c r="X152" s="74">
        <f t="shared" si="39"/>
        <v>40075.440000000002</v>
      </c>
      <c r="Y152" s="289">
        <v>1567</v>
      </c>
      <c r="Z152" s="289">
        <v>1970</v>
      </c>
      <c r="AA152" s="7"/>
      <c r="AB152" s="7"/>
    </row>
    <row r="153" spans="1:28" ht="28.5" customHeight="1" x14ac:dyDescent="0.2">
      <c r="A153" s="50">
        <v>142</v>
      </c>
      <c r="B153" s="162" t="s">
        <v>682</v>
      </c>
      <c r="C153" s="188">
        <v>94009180269</v>
      </c>
      <c r="D153" s="292" t="s">
        <v>683</v>
      </c>
      <c r="E153" s="162" t="s">
        <v>672</v>
      </c>
      <c r="F153" s="162" t="s">
        <v>684</v>
      </c>
      <c r="G153" s="162" t="s">
        <v>685</v>
      </c>
      <c r="H153" s="50">
        <v>2</v>
      </c>
      <c r="I153" s="69" t="s">
        <v>47</v>
      </c>
      <c r="J153" s="70">
        <v>8374.26</v>
      </c>
      <c r="K153" s="70">
        <f t="shared" si="40"/>
        <v>22195.24</v>
      </c>
      <c r="L153" s="71">
        <f t="shared" si="45"/>
        <v>30569.5</v>
      </c>
      <c r="M153" s="282">
        <v>10230.73</v>
      </c>
      <c r="N153" s="71"/>
      <c r="O153" s="71">
        <f t="shared" si="41"/>
        <v>20338.77</v>
      </c>
      <c r="P153" s="71"/>
      <c r="Q153" s="71">
        <f t="shared" si="42"/>
        <v>20338.77</v>
      </c>
      <c r="R153" s="122">
        <f t="shared" si="43"/>
        <v>10291.41581258</v>
      </c>
      <c r="S153" s="71">
        <f t="shared" si="46"/>
        <v>10291.42</v>
      </c>
      <c r="T153" s="71">
        <f t="shared" si="44"/>
        <v>30630.190000000002</v>
      </c>
      <c r="U153" s="72" t="s">
        <v>47</v>
      </c>
      <c r="V153" s="102">
        <f t="shared" si="37"/>
        <v>1225.21</v>
      </c>
      <c r="W153" s="73">
        <f t="shared" si="38"/>
        <v>2</v>
      </c>
      <c r="X153" s="74">
        <f t="shared" si="39"/>
        <v>29402.980000000003</v>
      </c>
      <c r="Y153" s="289">
        <v>1568</v>
      </c>
      <c r="Z153" s="289">
        <v>1971</v>
      </c>
      <c r="AA153" s="7"/>
      <c r="AB153" s="7"/>
    </row>
    <row r="154" spans="1:28" ht="28.5" customHeight="1" x14ac:dyDescent="0.2">
      <c r="A154" s="41">
        <v>143</v>
      </c>
      <c r="B154" s="162" t="s">
        <v>686</v>
      </c>
      <c r="C154" s="188">
        <v>80000930265</v>
      </c>
      <c r="D154" s="292" t="s">
        <v>687</v>
      </c>
      <c r="E154" s="162" t="s">
        <v>672</v>
      </c>
      <c r="F154" s="162" t="s">
        <v>102</v>
      </c>
      <c r="G154" s="162" t="s">
        <v>581</v>
      </c>
      <c r="H154" s="50">
        <v>3</v>
      </c>
      <c r="I154" s="69" t="s">
        <v>47</v>
      </c>
      <c r="J154" s="70">
        <v>8374.26</v>
      </c>
      <c r="K154" s="70">
        <f t="shared" si="40"/>
        <v>33292.86</v>
      </c>
      <c r="L154" s="71">
        <f t="shared" si="45"/>
        <v>41667.120000000003</v>
      </c>
      <c r="M154" s="282">
        <v>13947.29</v>
      </c>
      <c r="N154" s="71"/>
      <c r="O154" s="71">
        <f t="shared" si="41"/>
        <v>27719.83</v>
      </c>
      <c r="P154" s="71"/>
      <c r="Q154" s="71">
        <f t="shared" si="42"/>
        <v>27719.83</v>
      </c>
      <c r="R154" s="122">
        <f t="shared" si="43"/>
        <v>14027.499881670001</v>
      </c>
      <c r="S154" s="71">
        <f t="shared" si="46"/>
        <v>14027.5</v>
      </c>
      <c r="T154" s="71">
        <f t="shared" si="44"/>
        <v>41747.33</v>
      </c>
      <c r="U154" s="72" t="s">
        <v>47</v>
      </c>
      <c r="V154" s="102">
        <f t="shared" si="37"/>
        <v>1669.89</v>
      </c>
      <c r="W154" s="73">
        <f t="shared" si="38"/>
        <v>2</v>
      </c>
      <c r="X154" s="74">
        <f t="shared" si="39"/>
        <v>40075.440000000002</v>
      </c>
      <c r="Y154" s="289">
        <v>1569</v>
      </c>
      <c r="Z154" s="289">
        <v>1972</v>
      </c>
      <c r="AA154" s="7"/>
      <c r="AB154" s="7"/>
    </row>
    <row r="155" spans="1:28" ht="28.5" customHeight="1" x14ac:dyDescent="0.2">
      <c r="A155" s="50">
        <v>144</v>
      </c>
      <c r="B155" s="162" t="s">
        <v>688</v>
      </c>
      <c r="C155" s="185" t="s">
        <v>689</v>
      </c>
      <c r="D155" s="292" t="s">
        <v>690</v>
      </c>
      <c r="E155" s="162" t="s">
        <v>672</v>
      </c>
      <c r="F155" s="162" t="s">
        <v>691</v>
      </c>
      <c r="G155" s="163" t="s">
        <v>692</v>
      </c>
      <c r="H155" s="50">
        <v>2</v>
      </c>
      <c r="I155" s="69" t="s">
        <v>47</v>
      </c>
      <c r="J155" s="70">
        <v>8374.26</v>
      </c>
      <c r="K155" s="70">
        <f t="shared" si="40"/>
        <v>22195.24</v>
      </c>
      <c r="L155" s="71">
        <f t="shared" si="45"/>
        <v>30569.5</v>
      </c>
      <c r="M155" s="282">
        <v>10230.73</v>
      </c>
      <c r="N155" s="71"/>
      <c r="O155" s="71">
        <f t="shared" si="41"/>
        <v>20338.77</v>
      </c>
      <c r="P155" s="71"/>
      <c r="Q155" s="71">
        <f t="shared" si="42"/>
        <v>20338.77</v>
      </c>
      <c r="R155" s="122">
        <f t="shared" si="43"/>
        <v>10291.41581258</v>
      </c>
      <c r="S155" s="71">
        <f t="shared" si="46"/>
        <v>10291.42</v>
      </c>
      <c r="T155" s="71">
        <f t="shared" si="44"/>
        <v>30630.190000000002</v>
      </c>
      <c r="U155" s="351" t="s">
        <v>97</v>
      </c>
      <c r="V155" s="102">
        <f t="shared" ref="V155:V187" si="47">IF(U155="no",ROUND(T155*4/100,2), 0)</f>
        <v>0</v>
      </c>
      <c r="W155" s="73">
        <f t="shared" ref="W155:W192" si="48">IF(U155="no",2,0)</f>
        <v>0</v>
      </c>
      <c r="X155" s="74">
        <f t="shared" ref="X155:X187" si="49">T155-V155-W155</f>
        <v>30630.190000000002</v>
      </c>
      <c r="Y155" s="289">
        <v>1570</v>
      </c>
      <c r="Z155" s="289">
        <v>1973</v>
      </c>
      <c r="AA155" s="7"/>
      <c r="AB155" s="7"/>
    </row>
    <row r="156" spans="1:28" ht="28.5" customHeight="1" x14ac:dyDescent="0.2">
      <c r="A156" s="41">
        <v>145</v>
      </c>
      <c r="B156" s="162" t="s">
        <v>693</v>
      </c>
      <c r="C156" s="185" t="s">
        <v>694</v>
      </c>
      <c r="D156" s="292" t="s">
        <v>695</v>
      </c>
      <c r="E156" s="162" t="s">
        <v>696</v>
      </c>
      <c r="F156" s="162" t="s">
        <v>697</v>
      </c>
      <c r="G156" s="162" t="s">
        <v>698</v>
      </c>
      <c r="H156" s="50">
        <v>3</v>
      </c>
      <c r="I156" s="69" t="s">
        <v>47</v>
      </c>
      <c r="J156" s="70">
        <v>8374.26</v>
      </c>
      <c r="K156" s="70">
        <f t="shared" si="40"/>
        <v>33292.86</v>
      </c>
      <c r="L156" s="71">
        <f t="shared" si="45"/>
        <v>41667.120000000003</v>
      </c>
      <c r="M156" s="282">
        <v>13947.29</v>
      </c>
      <c r="N156" s="71"/>
      <c r="O156" s="71">
        <f t="shared" ref="O156:O188" si="50">L156-M156</f>
        <v>27719.83</v>
      </c>
      <c r="P156" s="71"/>
      <c r="Q156" s="71">
        <f t="shared" ref="Q156:Q188" si="51">O156+P156</f>
        <v>27719.83</v>
      </c>
      <c r="R156" s="122">
        <f t="shared" ref="R156:R176" si="52">ROUND(X$4/L$249*L156,8)</f>
        <v>14027.499881670001</v>
      </c>
      <c r="S156" s="71">
        <f t="shared" si="46"/>
        <v>14027.5</v>
      </c>
      <c r="T156" s="71">
        <f t="shared" si="44"/>
        <v>41747.33</v>
      </c>
      <c r="U156" s="72" t="s">
        <v>47</v>
      </c>
      <c r="V156" s="102">
        <f t="shared" si="47"/>
        <v>1669.89</v>
      </c>
      <c r="W156" s="73">
        <f t="shared" si="48"/>
        <v>2</v>
      </c>
      <c r="X156" s="74">
        <f t="shared" si="49"/>
        <v>40075.440000000002</v>
      </c>
      <c r="Y156" s="289">
        <v>1572</v>
      </c>
      <c r="Z156" s="289">
        <v>1975</v>
      </c>
      <c r="AA156" s="7"/>
      <c r="AB156" s="7"/>
    </row>
    <row r="157" spans="1:28" ht="28.5" customHeight="1" x14ac:dyDescent="0.2">
      <c r="A157" s="50">
        <v>146</v>
      </c>
      <c r="B157" s="162" t="s">
        <v>699</v>
      </c>
      <c r="C157" s="185" t="s">
        <v>700</v>
      </c>
      <c r="D157" s="292" t="s">
        <v>701</v>
      </c>
      <c r="E157" s="163" t="s">
        <v>696</v>
      </c>
      <c r="F157" s="162" t="s">
        <v>702</v>
      </c>
      <c r="G157" s="162" t="s">
        <v>703</v>
      </c>
      <c r="H157" s="50">
        <v>3</v>
      </c>
      <c r="I157" s="69" t="s">
        <v>47</v>
      </c>
      <c r="J157" s="70">
        <v>8374.26</v>
      </c>
      <c r="K157" s="70">
        <f t="shared" si="40"/>
        <v>33292.86</v>
      </c>
      <c r="L157" s="71">
        <f t="shared" si="45"/>
        <v>41667.120000000003</v>
      </c>
      <c r="M157" s="282">
        <v>13947.29</v>
      </c>
      <c r="N157" s="71"/>
      <c r="O157" s="71">
        <f t="shared" si="50"/>
        <v>27719.83</v>
      </c>
      <c r="P157" s="71"/>
      <c r="Q157" s="71">
        <f t="shared" si="51"/>
        <v>27719.83</v>
      </c>
      <c r="R157" s="122">
        <f t="shared" si="52"/>
        <v>14027.499881670001</v>
      </c>
      <c r="S157" s="71">
        <f t="shared" si="46"/>
        <v>14027.5</v>
      </c>
      <c r="T157" s="71">
        <f t="shared" si="44"/>
        <v>41747.33</v>
      </c>
      <c r="U157" s="72" t="s">
        <v>47</v>
      </c>
      <c r="V157" s="102">
        <f t="shared" si="47"/>
        <v>1669.89</v>
      </c>
      <c r="W157" s="73">
        <f t="shared" si="48"/>
        <v>2</v>
      </c>
      <c r="X157" s="74">
        <f t="shared" si="49"/>
        <v>40075.440000000002</v>
      </c>
      <c r="Y157" s="289">
        <v>1574</v>
      </c>
      <c r="Z157" s="289">
        <v>1977</v>
      </c>
      <c r="AA157" s="7"/>
      <c r="AB157" s="7"/>
    </row>
    <row r="158" spans="1:28" ht="28.5" customHeight="1" x14ac:dyDescent="0.2">
      <c r="A158" s="41">
        <v>147</v>
      </c>
      <c r="B158" s="162" t="s">
        <v>704</v>
      </c>
      <c r="C158" s="185" t="s">
        <v>705</v>
      </c>
      <c r="D158" s="301" t="s">
        <v>706</v>
      </c>
      <c r="E158" s="162" t="s">
        <v>707</v>
      </c>
      <c r="F158" s="162" t="s">
        <v>708</v>
      </c>
      <c r="G158" s="162" t="s">
        <v>709</v>
      </c>
      <c r="H158" s="50">
        <v>3</v>
      </c>
      <c r="I158" s="69" t="s">
        <v>47</v>
      </c>
      <c r="J158" s="70">
        <v>8374.26</v>
      </c>
      <c r="K158" s="70">
        <f t="shared" si="40"/>
        <v>33292.86</v>
      </c>
      <c r="L158" s="71">
        <f t="shared" si="45"/>
        <v>41667.120000000003</v>
      </c>
      <c r="M158" s="282">
        <v>13947.29</v>
      </c>
      <c r="N158" s="71"/>
      <c r="O158" s="71">
        <f t="shared" si="50"/>
        <v>27719.83</v>
      </c>
      <c r="P158" s="71"/>
      <c r="Q158" s="71">
        <f t="shared" si="51"/>
        <v>27719.83</v>
      </c>
      <c r="R158" s="122">
        <f t="shared" si="52"/>
        <v>14027.499881670001</v>
      </c>
      <c r="S158" s="71">
        <f t="shared" si="46"/>
        <v>14027.5</v>
      </c>
      <c r="T158" s="71">
        <f t="shared" si="44"/>
        <v>41747.33</v>
      </c>
      <c r="U158" s="72" t="s">
        <v>47</v>
      </c>
      <c r="V158" s="102">
        <f t="shared" si="47"/>
        <v>1669.89</v>
      </c>
      <c r="W158" s="73">
        <f t="shared" si="48"/>
        <v>2</v>
      </c>
      <c r="X158" s="74">
        <f t="shared" si="49"/>
        <v>40075.440000000002</v>
      </c>
      <c r="Y158" s="289">
        <v>1575</v>
      </c>
      <c r="Z158" s="289">
        <v>1978</v>
      </c>
      <c r="AA158" s="7"/>
      <c r="AB158" s="7"/>
    </row>
    <row r="159" spans="1:28" ht="28.5" customHeight="1" x14ac:dyDescent="0.2">
      <c r="A159" s="50">
        <v>148</v>
      </c>
      <c r="B159" s="162" t="s">
        <v>710</v>
      </c>
      <c r="C159" s="188">
        <v>91003630265</v>
      </c>
      <c r="D159" s="292" t="s">
        <v>711</v>
      </c>
      <c r="E159" s="163" t="s">
        <v>712</v>
      </c>
      <c r="F159" s="162" t="s">
        <v>713</v>
      </c>
      <c r="G159" s="162" t="s">
        <v>714</v>
      </c>
      <c r="H159" s="50">
        <v>3</v>
      </c>
      <c r="I159" s="69" t="s">
        <v>47</v>
      </c>
      <c r="J159" s="70">
        <v>8374.26</v>
      </c>
      <c r="K159" s="70">
        <f t="shared" si="40"/>
        <v>33292.86</v>
      </c>
      <c r="L159" s="71">
        <f t="shared" si="45"/>
        <v>41667.120000000003</v>
      </c>
      <c r="M159" s="282">
        <v>13947.29</v>
      </c>
      <c r="N159" s="71"/>
      <c r="O159" s="71">
        <f t="shared" si="50"/>
        <v>27719.83</v>
      </c>
      <c r="P159" s="71"/>
      <c r="Q159" s="71">
        <f t="shared" si="51"/>
        <v>27719.83</v>
      </c>
      <c r="R159" s="122">
        <f t="shared" si="52"/>
        <v>14027.499881670001</v>
      </c>
      <c r="S159" s="71">
        <f t="shared" si="46"/>
        <v>14027.5</v>
      </c>
      <c r="T159" s="71">
        <f t="shared" si="44"/>
        <v>41747.33</v>
      </c>
      <c r="U159" s="72" t="s">
        <v>47</v>
      </c>
      <c r="V159" s="102">
        <f t="shared" si="47"/>
        <v>1669.89</v>
      </c>
      <c r="W159" s="73">
        <f t="shared" si="48"/>
        <v>2</v>
      </c>
      <c r="X159" s="74">
        <f t="shared" si="49"/>
        <v>40075.440000000002</v>
      </c>
      <c r="Y159" s="289">
        <v>1577</v>
      </c>
      <c r="Z159" s="289">
        <v>1980</v>
      </c>
      <c r="AA159" s="7"/>
      <c r="AB159" s="7"/>
    </row>
    <row r="160" spans="1:28" ht="28.5" customHeight="1" x14ac:dyDescent="0.2">
      <c r="A160" s="41">
        <v>149</v>
      </c>
      <c r="B160" s="162" t="s">
        <v>715</v>
      </c>
      <c r="C160" s="185" t="s">
        <v>716</v>
      </c>
      <c r="D160" s="292" t="s">
        <v>717</v>
      </c>
      <c r="E160" s="162" t="s">
        <v>712</v>
      </c>
      <c r="F160" s="162" t="s">
        <v>151</v>
      </c>
      <c r="G160" s="162" t="s">
        <v>718</v>
      </c>
      <c r="H160" s="50">
        <v>3</v>
      </c>
      <c r="I160" s="69" t="s">
        <v>47</v>
      </c>
      <c r="J160" s="70">
        <v>8374.26</v>
      </c>
      <c r="K160" s="70">
        <f t="shared" si="40"/>
        <v>33292.86</v>
      </c>
      <c r="L160" s="71">
        <f t="shared" si="45"/>
        <v>41667.120000000003</v>
      </c>
      <c r="M160" s="282">
        <v>13947.29</v>
      </c>
      <c r="N160" s="71"/>
      <c r="O160" s="71">
        <f t="shared" si="50"/>
        <v>27719.83</v>
      </c>
      <c r="P160" s="71"/>
      <c r="Q160" s="71">
        <f t="shared" si="51"/>
        <v>27719.83</v>
      </c>
      <c r="R160" s="122">
        <f t="shared" si="52"/>
        <v>14027.499881670001</v>
      </c>
      <c r="S160" s="71">
        <f t="shared" si="46"/>
        <v>14027.5</v>
      </c>
      <c r="T160" s="71">
        <f t="shared" si="44"/>
        <v>41747.33</v>
      </c>
      <c r="U160" s="72" t="s">
        <v>47</v>
      </c>
      <c r="V160" s="102">
        <f t="shared" si="47"/>
        <v>1669.89</v>
      </c>
      <c r="W160" s="73">
        <f t="shared" si="48"/>
        <v>2</v>
      </c>
      <c r="X160" s="74">
        <f t="shared" si="49"/>
        <v>40075.440000000002</v>
      </c>
      <c r="Y160" s="289">
        <v>1579</v>
      </c>
      <c r="Z160" s="289">
        <v>1982</v>
      </c>
      <c r="AA160" s="7"/>
      <c r="AB160" s="7"/>
    </row>
    <row r="161" spans="1:28" ht="28.5" customHeight="1" x14ac:dyDescent="0.2">
      <c r="A161" s="50">
        <v>150</v>
      </c>
      <c r="B161" s="162" t="s">
        <v>719</v>
      </c>
      <c r="C161" s="185" t="s">
        <v>720</v>
      </c>
      <c r="D161" s="292" t="s">
        <v>721</v>
      </c>
      <c r="E161" s="162" t="s">
        <v>722</v>
      </c>
      <c r="F161" s="162" t="s">
        <v>723</v>
      </c>
      <c r="G161" s="162" t="s">
        <v>723</v>
      </c>
      <c r="H161" s="50">
        <v>3</v>
      </c>
      <c r="I161" s="69" t="s">
        <v>47</v>
      </c>
      <c r="J161" s="70">
        <v>8374.26</v>
      </c>
      <c r="K161" s="70">
        <f t="shared" si="40"/>
        <v>33292.86</v>
      </c>
      <c r="L161" s="71">
        <f t="shared" si="45"/>
        <v>41667.120000000003</v>
      </c>
      <c r="M161" s="282">
        <v>13947.29</v>
      </c>
      <c r="N161" s="71"/>
      <c r="O161" s="71">
        <f t="shared" si="50"/>
        <v>27719.83</v>
      </c>
      <c r="P161" s="71"/>
      <c r="Q161" s="71">
        <f t="shared" si="51"/>
        <v>27719.83</v>
      </c>
      <c r="R161" s="122">
        <f t="shared" si="52"/>
        <v>14027.499881670001</v>
      </c>
      <c r="S161" s="71">
        <f t="shared" si="46"/>
        <v>14027.5</v>
      </c>
      <c r="T161" s="71">
        <f t="shared" si="44"/>
        <v>41747.33</v>
      </c>
      <c r="U161" s="72" t="s">
        <v>47</v>
      </c>
      <c r="V161" s="102">
        <f t="shared" si="47"/>
        <v>1669.89</v>
      </c>
      <c r="W161" s="73">
        <f t="shared" si="48"/>
        <v>2</v>
      </c>
      <c r="X161" s="74">
        <f t="shared" si="49"/>
        <v>40075.440000000002</v>
      </c>
      <c r="Y161" s="289">
        <v>1580</v>
      </c>
      <c r="Z161" s="289">
        <v>1983</v>
      </c>
      <c r="AA161" s="7"/>
      <c r="AB161" s="7"/>
    </row>
    <row r="162" spans="1:28" ht="28.5" customHeight="1" x14ac:dyDescent="0.2">
      <c r="A162" s="41">
        <v>151</v>
      </c>
      <c r="B162" s="162" t="s">
        <v>724</v>
      </c>
      <c r="C162" s="185" t="s">
        <v>725</v>
      </c>
      <c r="D162" s="301" t="s">
        <v>726</v>
      </c>
      <c r="E162" s="162" t="s">
        <v>727</v>
      </c>
      <c r="F162" s="162" t="s">
        <v>135</v>
      </c>
      <c r="G162" s="162" t="s">
        <v>728</v>
      </c>
      <c r="H162" s="50">
        <v>4</v>
      </c>
      <c r="I162" s="69" t="s">
        <v>47</v>
      </c>
      <c r="J162" s="70">
        <v>8374.26</v>
      </c>
      <c r="K162" s="70">
        <f t="shared" si="40"/>
        <v>44390.48</v>
      </c>
      <c r="L162" s="71">
        <f t="shared" si="45"/>
        <v>52764.740000000005</v>
      </c>
      <c r="M162" s="282">
        <v>17663.849999999999</v>
      </c>
      <c r="N162" s="71"/>
      <c r="O162" s="71">
        <f t="shared" si="50"/>
        <v>35100.890000000007</v>
      </c>
      <c r="P162" s="71"/>
      <c r="Q162" s="71">
        <f t="shared" si="51"/>
        <v>35100.890000000007</v>
      </c>
      <c r="R162" s="122">
        <f t="shared" si="52"/>
        <v>17763.583950759999</v>
      </c>
      <c r="S162" s="71">
        <f t="shared" si="46"/>
        <v>17763.580000000002</v>
      </c>
      <c r="T162" s="71">
        <f t="shared" si="44"/>
        <v>52864.470000000008</v>
      </c>
      <c r="U162" s="72" t="s">
        <v>47</v>
      </c>
      <c r="V162" s="102">
        <f t="shared" si="47"/>
        <v>2114.58</v>
      </c>
      <c r="W162" s="73">
        <f t="shared" si="48"/>
        <v>2</v>
      </c>
      <c r="X162" s="74">
        <f t="shared" si="49"/>
        <v>50747.890000000007</v>
      </c>
      <c r="Y162" s="289">
        <v>1582</v>
      </c>
      <c r="Z162" s="289">
        <v>1985</v>
      </c>
      <c r="AA162" s="7"/>
      <c r="AB162" s="7"/>
    </row>
    <row r="163" spans="1:28" ht="28.5" customHeight="1" x14ac:dyDescent="0.2">
      <c r="A163" s="50">
        <v>152</v>
      </c>
      <c r="B163" s="164" t="s">
        <v>729</v>
      </c>
      <c r="C163" s="190" t="s">
        <v>730</v>
      </c>
      <c r="D163" s="297" t="s">
        <v>731</v>
      </c>
      <c r="E163" s="164" t="s">
        <v>727</v>
      </c>
      <c r="F163" s="164" t="s">
        <v>732</v>
      </c>
      <c r="G163" s="164" t="s">
        <v>733</v>
      </c>
      <c r="H163" s="148">
        <v>4</v>
      </c>
      <c r="I163" s="75" t="s">
        <v>47</v>
      </c>
      <c r="J163" s="70">
        <v>8374.26</v>
      </c>
      <c r="K163" s="70">
        <f t="shared" si="40"/>
        <v>44390.48</v>
      </c>
      <c r="L163" s="76">
        <f t="shared" si="45"/>
        <v>52764.740000000005</v>
      </c>
      <c r="M163" s="285">
        <v>17663.849999999999</v>
      </c>
      <c r="N163" s="76"/>
      <c r="O163" s="76">
        <f t="shared" si="50"/>
        <v>35100.890000000007</v>
      </c>
      <c r="P163" s="76"/>
      <c r="Q163" s="76">
        <f t="shared" si="51"/>
        <v>35100.890000000007</v>
      </c>
      <c r="R163" s="123">
        <f t="shared" si="52"/>
        <v>17763.583950759999</v>
      </c>
      <c r="S163" s="76">
        <f t="shared" si="46"/>
        <v>17763.580000000002</v>
      </c>
      <c r="T163" s="76">
        <f t="shared" si="44"/>
        <v>52864.470000000008</v>
      </c>
      <c r="U163" s="77" t="s">
        <v>47</v>
      </c>
      <c r="V163" s="78">
        <f t="shared" si="47"/>
        <v>2114.58</v>
      </c>
      <c r="W163" s="70">
        <f t="shared" si="48"/>
        <v>2</v>
      </c>
      <c r="X163" s="79">
        <f t="shared" si="49"/>
        <v>50747.890000000007</v>
      </c>
      <c r="Y163" s="289">
        <v>1584</v>
      </c>
      <c r="Z163" s="289">
        <v>1987</v>
      </c>
      <c r="AA163" s="7"/>
      <c r="AB163" s="7"/>
    </row>
    <row r="164" spans="1:28" ht="28.5" customHeight="1" x14ac:dyDescent="0.2">
      <c r="A164" s="41">
        <v>153</v>
      </c>
      <c r="B164" s="162" t="s">
        <v>734</v>
      </c>
      <c r="C164" s="185" t="s">
        <v>735</v>
      </c>
      <c r="D164" s="292" t="s">
        <v>736</v>
      </c>
      <c r="E164" s="162" t="s">
        <v>727</v>
      </c>
      <c r="F164" s="163" t="s">
        <v>737</v>
      </c>
      <c r="G164" s="163" t="s">
        <v>738</v>
      </c>
      <c r="H164" s="50">
        <v>3</v>
      </c>
      <c r="I164" s="69" t="s">
        <v>47</v>
      </c>
      <c r="J164" s="73">
        <v>8374.26</v>
      </c>
      <c r="K164" s="73">
        <f t="shared" si="40"/>
        <v>33292.86</v>
      </c>
      <c r="L164" s="71">
        <f t="shared" si="45"/>
        <v>41667.120000000003</v>
      </c>
      <c r="M164" s="282">
        <v>13947.29</v>
      </c>
      <c r="N164" s="71"/>
      <c r="O164" s="71">
        <f t="shared" si="50"/>
        <v>27719.83</v>
      </c>
      <c r="P164" s="71"/>
      <c r="Q164" s="71">
        <f t="shared" si="51"/>
        <v>27719.83</v>
      </c>
      <c r="R164" s="122">
        <f t="shared" si="52"/>
        <v>14027.499881670001</v>
      </c>
      <c r="S164" s="71">
        <f t="shared" si="46"/>
        <v>14027.5</v>
      </c>
      <c r="T164" s="71">
        <f t="shared" si="44"/>
        <v>41747.33</v>
      </c>
      <c r="U164" s="72" t="s">
        <v>47</v>
      </c>
      <c r="V164" s="73">
        <f t="shared" si="47"/>
        <v>1669.89</v>
      </c>
      <c r="W164" s="73">
        <f t="shared" si="48"/>
        <v>2</v>
      </c>
      <c r="X164" s="74">
        <f t="shared" si="49"/>
        <v>40075.440000000002</v>
      </c>
      <c r="Y164" s="289">
        <v>1586</v>
      </c>
      <c r="Z164" s="289">
        <v>1989</v>
      </c>
      <c r="AA164" s="7"/>
      <c r="AB164" s="7"/>
    </row>
    <row r="165" spans="1:28" ht="28.5" customHeight="1" x14ac:dyDescent="0.2">
      <c r="A165" s="50">
        <v>154</v>
      </c>
      <c r="B165" s="162" t="s">
        <v>739</v>
      </c>
      <c r="C165" s="188">
        <v>83003050263</v>
      </c>
      <c r="D165" s="292" t="s">
        <v>740</v>
      </c>
      <c r="E165" s="162" t="s">
        <v>741</v>
      </c>
      <c r="F165" s="162" t="s">
        <v>102</v>
      </c>
      <c r="G165" s="162" t="s">
        <v>742</v>
      </c>
      <c r="H165" s="50">
        <v>3</v>
      </c>
      <c r="I165" s="69" t="s">
        <v>47</v>
      </c>
      <c r="J165" s="70">
        <v>8374.26</v>
      </c>
      <c r="K165" s="70">
        <f t="shared" si="40"/>
        <v>33292.86</v>
      </c>
      <c r="L165" s="71">
        <f t="shared" si="45"/>
        <v>41667.120000000003</v>
      </c>
      <c r="M165" s="282">
        <v>13947.29</v>
      </c>
      <c r="N165" s="71"/>
      <c r="O165" s="71">
        <f t="shared" si="50"/>
        <v>27719.83</v>
      </c>
      <c r="P165" s="71"/>
      <c r="Q165" s="71">
        <f t="shared" si="51"/>
        <v>27719.83</v>
      </c>
      <c r="R165" s="122">
        <f t="shared" si="52"/>
        <v>14027.499881670001</v>
      </c>
      <c r="S165" s="71">
        <f t="shared" si="46"/>
        <v>14027.5</v>
      </c>
      <c r="T165" s="71">
        <f t="shared" si="44"/>
        <v>41747.33</v>
      </c>
      <c r="U165" s="72" t="s">
        <v>47</v>
      </c>
      <c r="V165" s="102">
        <f t="shared" si="47"/>
        <v>1669.89</v>
      </c>
      <c r="W165" s="73">
        <f t="shared" si="48"/>
        <v>2</v>
      </c>
      <c r="X165" s="74">
        <f t="shared" si="49"/>
        <v>40075.440000000002</v>
      </c>
      <c r="Y165" s="289">
        <v>1588</v>
      </c>
      <c r="Z165" s="289">
        <v>1991</v>
      </c>
      <c r="AA165" s="7"/>
      <c r="AB165" s="7"/>
    </row>
    <row r="166" spans="1:28" ht="28.5" customHeight="1" x14ac:dyDescent="0.2">
      <c r="A166" s="41">
        <v>155</v>
      </c>
      <c r="B166" s="162" t="s">
        <v>743</v>
      </c>
      <c r="C166" s="188" t="s">
        <v>744</v>
      </c>
      <c r="D166" s="292" t="s">
        <v>745</v>
      </c>
      <c r="E166" s="162" t="s">
        <v>741</v>
      </c>
      <c r="F166" s="162" t="s">
        <v>746</v>
      </c>
      <c r="G166" s="162" t="s">
        <v>747</v>
      </c>
      <c r="H166" s="50">
        <v>2</v>
      </c>
      <c r="I166" s="69" t="s">
        <v>47</v>
      </c>
      <c r="J166" s="70">
        <v>8374.26</v>
      </c>
      <c r="K166" s="70">
        <f t="shared" si="40"/>
        <v>22195.24</v>
      </c>
      <c r="L166" s="71">
        <f t="shared" si="45"/>
        <v>30569.5</v>
      </c>
      <c r="M166" s="282">
        <v>10230.73</v>
      </c>
      <c r="N166" s="71"/>
      <c r="O166" s="71">
        <f t="shared" si="50"/>
        <v>20338.77</v>
      </c>
      <c r="P166" s="71"/>
      <c r="Q166" s="71">
        <f t="shared" si="51"/>
        <v>20338.77</v>
      </c>
      <c r="R166" s="122">
        <f t="shared" si="52"/>
        <v>10291.41581258</v>
      </c>
      <c r="S166" s="71">
        <f t="shared" si="46"/>
        <v>10291.42</v>
      </c>
      <c r="T166" s="71">
        <f t="shared" si="44"/>
        <v>30630.190000000002</v>
      </c>
      <c r="U166" s="72" t="s">
        <v>47</v>
      </c>
      <c r="V166" s="102">
        <f t="shared" si="47"/>
        <v>1225.21</v>
      </c>
      <c r="W166" s="73">
        <f t="shared" si="48"/>
        <v>2</v>
      </c>
      <c r="X166" s="74">
        <f t="shared" si="49"/>
        <v>29402.980000000003</v>
      </c>
      <c r="Y166" s="289">
        <v>1591</v>
      </c>
      <c r="Z166" s="289">
        <v>1994</v>
      </c>
      <c r="AA166" s="7"/>
      <c r="AB166" s="7"/>
    </row>
    <row r="167" spans="1:28" ht="28.5" customHeight="1" x14ac:dyDescent="0.2">
      <c r="A167" s="50">
        <v>156</v>
      </c>
      <c r="B167" s="162" t="s">
        <v>748</v>
      </c>
      <c r="C167" s="188" t="s">
        <v>749</v>
      </c>
      <c r="D167" s="292" t="s">
        <v>750</v>
      </c>
      <c r="E167" s="163" t="s">
        <v>741</v>
      </c>
      <c r="F167" s="162" t="s">
        <v>751</v>
      </c>
      <c r="G167" s="162" t="s">
        <v>752</v>
      </c>
      <c r="H167" s="50">
        <v>3</v>
      </c>
      <c r="I167" s="69" t="s">
        <v>47</v>
      </c>
      <c r="J167" s="70">
        <v>8374.26</v>
      </c>
      <c r="K167" s="70">
        <f t="shared" si="40"/>
        <v>33292.86</v>
      </c>
      <c r="L167" s="71">
        <f t="shared" si="45"/>
        <v>41667.120000000003</v>
      </c>
      <c r="M167" s="282">
        <v>13947.29</v>
      </c>
      <c r="N167" s="71"/>
      <c r="O167" s="71">
        <f t="shared" si="50"/>
        <v>27719.83</v>
      </c>
      <c r="P167" s="71"/>
      <c r="Q167" s="71">
        <f t="shared" si="51"/>
        <v>27719.83</v>
      </c>
      <c r="R167" s="122">
        <f t="shared" si="52"/>
        <v>14027.499881670001</v>
      </c>
      <c r="S167" s="71">
        <f t="shared" si="46"/>
        <v>14027.5</v>
      </c>
      <c r="T167" s="71">
        <f t="shared" si="44"/>
        <v>41747.33</v>
      </c>
      <c r="U167" s="72" t="s">
        <v>47</v>
      </c>
      <c r="V167" s="102">
        <f t="shared" si="47"/>
        <v>1669.89</v>
      </c>
      <c r="W167" s="73">
        <f t="shared" si="48"/>
        <v>2</v>
      </c>
      <c r="X167" s="74">
        <f t="shared" si="49"/>
        <v>40075.440000000002</v>
      </c>
      <c r="Y167" s="289">
        <v>1592</v>
      </c>
      <c r="Z167" s="289">
        <v>1995</v>
      </c>
      <c r="AA167" s="7" t="s">
        <v>148</v>
      </c>
      <c r="AB167" s="7"/>
    </row>
    <row r="168" spans="1:28" ht="28.5" customHeight="1" x14ac:dyDescent="0.2">
      <c r="A168" s="41">
        <v>157</v>
      </c>
      <c r="B168" s="162" t="s">
        <v>753</v>
      </c>
      <c r="C168" s="188" t="s">
        <v>754</v>
      </c>
      <c r="D168" s="292" t="s">
        <v>755</v>
      </c>
      <c r="E168" s="162" t="s">
        <v>756</v>
      </c>
      <c r="F168" s="162" t="s">
        <v>359</v>
      </c>
      <c r="G168" s="162" t="s">
        <v>757</v>
      </c>
      <c r="H168" s="50">
        <v>1</v>
      </c>
      <c r="I168" s="69" t="s">
        <v>47</v>
      </c>
      <c r="J168" s="70">
        <v>8374.26</v>
      </c>
      <c r="K168" s="70">
        <f t="shared" si="40"/>
        <v>11097.62</v>
      </c>
      <c r="L168" s="71">
        <f t="shared" si="45"/>
        <v>19471.88</v>
      </c>
      <c r="M168" s="282">
        <v>6514.17</v>
      </c>
      <c r="N168" s="71"/>
      <c r="O168" s="71">
        <f t="shared" si="50"/>
        <v>12957.710000000001</v>
      </c>
      <c r="P168" s="71"/>
      <c r="Q168" s="71">
        <f t="shared" si="51"/>
        <v>12957.710000000001</v>
      </c>
      <c r="R168" s="122">
        <f t="shared" si="52"/>
        <v>6555.33174349</v>
      </c>
      <c r="S168" s="71">
        <f t="shared" si="46"/>
        <v>6555.33</v>
      </c>
      <c r="T168" s="71">
        <f t="shared" si="44"/>
        <v>19513.04</v>
      </c>
      <c r="U168" s="72" t="s">
        <v>47</v>
      </c>
      <c r="V168" s="102">
        <f t="shared" si="47"/>
        <v>780.52</v>
      </c>
      <c r="W168" s="73">
        <f t="shared" si="48"/>
        <v>2</v>
      </c>
      <c r="X168" s="74">
        <f t="shared" si="49"/>
        <v>18730.52</v>
      </c>
      <c r="Y168" s="289">
        <v>1593</v>
      </c>
      <c r="Z168" s="289">
        <v>1996</v>
      </c>
      <c r="AA168" s="7"/>
      <c r="AB168" s="7"/>
    </row>
    <row r="169" spans="1:28" ht="28.5" customHeight="1" x14ac:dyDescent="0.2">
      <c r="A169" s="50">
        <v>158</v>
      </c>
      <c r="B169" s="162" t="s">
        <v>758</v>
      </c>
      <c r="C169" s="188" t="s">
        <v>759</v>
      </c>
      <c r="D169" s="292" t="s">
        <v>760</v>
      </c>
      <c r="E169" s="162" t="s">
        <v>756</v>
      </c>
      <c r="F169" s="162" t="s">
        <v>116</v>
      </c>
      <c r="G169" s="162" t="s">
        <v>761</v>
      </c>
      <c r="H169" s="50">
        <v>1</v>
      </c>
      <c r="I169" s="69" t="s">
        <v>47</v>
      </c>
      <c r="J169" s="70">
        <v>8374.26</v>
      </c>
      <c r="K169" s="70">
        <f t="shared" si="40"/>
        <v>11097.62</v>
      </c>
      <c r="L169" s="71">
        <f t="shared" si="45"/>
        <v>19471.88</v>
      </c>
      <c r="M169" s="282">
        <v>10230.73</v>
      </c>
      <c r="N169" s="71"/>
      <c r="O169" s="71">
        <f t="shared" si="50"/>
        <v>9241.1500000000015</v>
      </c>
      <c r="P169" s="71"/>
      <c r="Q169" s="71">
        <f t="shared" si="51"/>
        <v>9241.1500000000015</v>
      </c>
      <c r="R169" s="122">
        <f t="shared" si="52"/>
        <v>6555.33174349</v>
      </c>
      <c r="S169" s="71">
        <f t="shared" si="46"/>
        <v>6555.33</v>
      </c>
      <c r="T169" s="71">
        <f t="shared" si="44"/>
        <v>15796.480000000001</v>
      </c>
      <c r="U169" s="84" t="s">
        <v>47</v>
      </c>
      <c r="V169" s="102">
        <f t="shared" si="47"/>
        <v>631.86</v>
      </c>
      <c r="W169" s="73">
        <f t="shared" si="48"/>
        <v>2</v>
      </c>
      <c r="X169" s="74">
        <f t="shared" si="49"/>
        <v>15162.62</v>
      </c>
      <c r="Y169" s="289">
        <v>1595</v>
      </c>
      <c r="Z169" s="289">
        <v>1998</v>
      </c>
      <c r="AA169" s="7"/>
      <c r="AB169" s="7"/>
    </row>
    <row r="170" spans="1:28" ht="28.5" customHeight="1" x14ac:dyDescent="0.2">
      <c r="A170" s="41">
        <v>159</v>
      </c>
      <c r="B170" s="162" t="s">
        <v>762</v>
      </c>
      <c r="C170" s="188" t="s">
        <v>763</v>
      </c>
      <c r="D170" s="292" t="s">
        <v>764</v>
      </c>
      <c r="E170" s="162" t="s">
        <v>765</v>
      </c>
      <c r="F170" s="162" t="s">
        <v>766</v>
      </c>
      <c r="G170" s="162" t="s">
        <v>767</v>
      </c>
      <c r="H170" s="50">
        <v>2</v>
      </c>
      <c r="I170" s="69" t="s">
        <v>47</v>
      </c>
      <c r="J170" s="70">
        <v>8374.26</v>
      </c>
      <c r="K170" s="70">
        <f t="shared" si="40"/>
        <v>22195.24</v>
      </c>
      <c r="L170" s="71">
        <f t="shared" si="45"/>
        <v>30569.5</v>
      </c>
      <c r="M170" s="282">
        <v>10230.73</v>
      </c>
      <c r="N170" s="71"/>
      <c r="O170" s="71">
        <f t="shared" si="50"/>
        <v>20338.77</v>
      </c>
      <c r="P170" s="71"/>
      <c r="Q170" s="71">
        <f t="shared" si="51"/>
        <v>20338.77</v>
      </c>
      <c r="R170" s="122">
        <f t="shared" si="52"/>
        <v>10291.41581258</v>
      </c>
      <c r="S170" s="71">
        <f t="shared" si="46"/>
        <v>10291.42</v>
      </c>
      <c r="T170" s="71">
        <f t="shared" si="44"/>
        <v>30630.190000000002</v>
      </c>
      <c r="U170" s="72" t="s">
        <v>47</v>
      </c>
      <c r="V170" s="102">
        <f t="shared" si="47"/>
        <v>1225.21</v>
      </c>
      <c r="W170" s="73">
        <f t="shared" si="48"/>
        <v>2</v>
      </c>
      <c r="X170" s="74">
        <f t="shared" si="49"/>
        <v>29402.980000000003</v>
      </c>
      <c r="Y170" s="289">
        <v>1596</v>
      </c>
      <c r="Z170" s="289">
        <v>1999</v>
      </c>
      <c r="AA170" s="7"/>
      <c r="AB170" s="7"/>
    </row>
    <row r="171" spans="1:28" ht="28.5" customHeight="1" x14ac:dyDescent="0.2">
      <c r="A171" s="50">
        <v>160</v>
      </c>
      <c r="B171" s="162" t="s">
        <v>768</v>
      </c>
      <c r="C171" s="188" t="s">
        <v>769</v>
      </c>
      <c r="D171" s="292" t="s">
        <v>770</v>
      </c>
      <c r="E171" s="163" t="s">
        <v>771</v>
      </c>
      <c r="F171" s="162" t="s">
        <v>772</v>
      </c>
      <c r="G171" s="162" t="s">
        <v>773</v>
      </c>
      <c r="H171" s="50">
        <v>3</v>
      </c>
      <c r="I171" s="69" t="s">
        <v>47</v>
      </c>
      <c r="J171" s="70">
        <v>8374.26</v>
      </c>
      <c r="K171" s="70">
        <f t="shared" si="40"/>
        <v>33292.86</v>
      </c>
      <c r="L171" s="71">
        <f t="shared" si="45"/>
        <v>41667.120000000003</v>
      </c>
      <c r="M171" s="282">
        <v>13947.29</v>
      </c>
      <c r="N171" s="71"/>
      <c r="O171" s="71">
        <f t="shared" si="50"/>
        <v>27719.83</v>
      </c>
      <c r="P171" s="71"/>
      <c r="Q171" s="71">
        <f t="shared" si="51"/>
        <v>27719.83</v>
      </c>
      <c r="R171" s="122">
        <f t="shared" si="52"/>
        <v>14027.499881670001</v>
      </c>
      <c r="S171" s="71">
        <f t="shared" si="46"/>
        <v>14027.5</v>
      </c>
      <c r="T171" s="71">
        <f t="shared" si="44"/>
        <v>41747.33</v>
      </c>
      <c r="U171" s="72" t="s">
        <v>47</v>
      </c>
      <c r="V171" s="102">
        <f t="shared" si="47"/>
        <v>1669.89</v>
      </c>
      <c r="W171" s="73">
        <f t="shared" si="48"/>
        <v>2</v>
      </c>
      <c r="X171" s="74">
        <f t="shared" si="49"/>
        <v>40075.440000000002</v>
      </c>
      <c r="Y171" s="289">
        <v>1598</v>
      </c>
      <c r="Z171" s="289">
        <v>2001</v>
      </c>
      <c r="AA171" s="7"/>
      <c r="AB171" s="7"/>
    </row>
    <row r="172" spans="1:28" ht="28.5" customHeight="1" x14ac:dyDescent="0.2">
      <c r="A172" s="41">
        <v>161</v>
      </c>
      <c r="B172" s="162" t="s">
        <v>774</v>
      </c>
      <c r="C172" s="188" t="s">
        <v>775</v>
      </c>
      <c r="D172" s="292" t="s">
        <v>776</v>
      </c>
      <c r="E172" s="162" t="s">
        <v>771</v>
      </c>
      <c r="F172" s="162" t="s">
        <v>777</v>
      </c>
      <c r="G172" s="162" t="s">
        <v>613</v>
      </c>
      <c r="H172" s="50">
        <v>3</v>
      </c>
      <c r="I172" s="69" t="s">
        <v>47</v>
      </c>
      <c r="J172" s="70">
        <v>8374.26</v>
      </c>
      <c r="K172" s="70">
        <f t="shared" si="40"/>
        <v>33292.86</v>
      </c>
      <c r="L172" s="71">
        <f t="shared" si="45"/>
        <v>41667.120000000003</v>
      </c>
      <c r="M172" s="282">
        <v>10230.73</v>
      </c>
      <c r="N172" s="71"/>
      <c r="O172" s="71">
        <f t="shared" si="50"/>
        <v>31436.390000000003</v>
      </c>
      <c r="P172" s="71"/>
      <c r="Q172" s="71">
        <f t="shared" si="51"/>
        <v>31436.390000000003</v>
      </c>
      <c r="R172" s="122">
        <f t="shared" si="52"/>
        <v>14027.499881670001</v>
      </c>
      <c r="S172" s="71">
        <f t="shared" si="46"/>
        <v>14027.5</v>
      </c>
      <c r="T172" s="71">
        <f t="shared" si="44"/>
        <v>45463.89</v>
      </c>
      <c r="U172" s="72" t="s">
        <v>47</v>
      </c>
      <c r="V172" s="102">
        <f t="shared" si="47"/>
        <v>1818.56</v>
      </c>
      <c r="W172" s="73">
        <f t="shared" si="48"/>
        <v>2</v>
      </c>
      <c r="X172" s="74">
        <f t="shared" si="49"/>
        <v>43643.33</v>
      </c>
      <c r="Y172" s="289">
        <v>1599</v>
      </c>
      <c r="Z172" s="289">
        <v>2002</v>
      </c>
      <c r="AA172" s="7"/>
      <c r="AB172" s="7"/>
    </row>
    <row r="173" spans="1:28" ht="28.5" customHeight="1" x14ac:dyDescent="0.2">
      <c r="A173" s="50">
        <v>162</v>
      </c>
      <c r="B173" s="162" t="s">
        <v>778</v>
      </c>
      <c r="C173" s="185" t="s">
        <v>779</v>
      </c>
      <c r="D173" s="292" t="s">
        <v>780</v>
      </c>
      <c r="E173" s="162" t="s">
        <v>781</v>
      </c>
      <c r="F173" s="162" t="s">
        <v>317</v>
      </c>
      <c r="G173" s="162" t="s">
        <v>782</v>
      </c>
      <c r="H173" s="50">
        <v>5</v>
      </c>
      <c r="I173" s="69" t="s">
        <v>47</v>
      </c>
      <c r="J173" s="70">
        <v>8374.26</v>
      </c>
      <c r="K173" s="70">
        <f t="shared" si="40"/>
        <v>55488.1</v>
      </c>
      <c r="L173" s="71">
        <f t="shared" si="45"/>
        <v>63862.36</v>
      </c>
      <c r="M173" s="282">
        <v>21380.41</v>
      </c>
      <c r="N173" s="71"/>
      <c r="O173" s="71">
        <f t="shared" si="50"/>
        <v>42481.95</v>
      </c>
      <c r="P173" s="71"/>
      <c r="Q173" s="71">
        <f t="shared" si="51"/>
        <v>42481.95</v>
      </c>
      <c r="R173" s="122">
        <f t="shared" si="52"/>
        <v>21499.66801985</v>
      </c>
      <c r="S173" s="71">
        <f t="shared" si="46"/>
        <v>21499.67</v>
      </c>
      <c r="T173" s="71">
        <f t="shared" si="44"/>
        <v>63981.619999999995</v>
      </c>
      <c r="U173" s="72" t="s">
        <v>47</v>
      </c>
      <c r="V173" s="102">
        <f t="shared" si="47"/>
        <v>2559.2600000000002</v>
      </c>
      <c r="W173" s="73">
        <f t="shared" si="48"/>
        <v>2</v>
      </c>
      <c r="X173" s="74">
        <f t="shared" si="49"/>
        <v>61420.359999999993</v>
      </c>
      <c r="Y173" s="289">
        <v>1602</v>
      </c>
      <c r="Z173" s="289">
        <v>2005</v>
      </c>
      <c r="AA173" s="7"/>
      <c r="AB173" s="7"/>
    </row>
    <row r="174" spans="1:28" ht="28.5" customHeight="1" x14ac:dyDescent="0.2">
      <c r="A174" s="40">
        <v>163</v>
      </c>
      <c r="B174" s="164" t="s">
        <v>783</v>
      </c>
      <c r="C174" s="190" t="s">
        <v>784</v>
      </c>
      <c r="D174" s="297" t="s">
        <v>785</v>
      </c>
      <c r="E174" s="164" t="s">
        <v>781</v>
      </c>
      <c r="F174" s="164" t="s">
        <v>107</v>
      </c>
      <c r="G174" s="164" t="s">
        <v>786</v>
      </c>
      <c r="H174" s="148">
        <v>2</v>
      </c>
      <c r="I174" s="75" t="s">
        <v>47</v>
      </c>
      <c r="J174" s="70">
        <v>8374.26</v>
      </c>
      <c r="K174" s="70">
        <f t="shared" si="40"/>
        <v>22195.24</v>
      </c>
      <c r="L174" s="76">
        <f t="shared" si="45"/>
        <v>30569.5</v>
      </c>
      <c r="M174" s="285">
        <v>13947.29</v>
      </c>
      <c r="N174" s="76"/>
      <c r="O174" s="76">
        <f t="shared" si="50"/>
        <v>16622.21</v>
      </c>
      <c r="P174" s="76"/>
      <c r="Q174" s="76">
        <f t="shared" si="51"/>
        <v>16622.21</v>
      </c>
      <c r="R174" s="123">
        <f t="shared" si="52"/>
        <v>10291.41581258</v>
      </c>
      <c r="S174" s="76">
        <f t="shared" si="46"/>
        <v>10291.42</v>
      </c>
      <c r="T174" s="76">
        <f t="shared" si="44"/>
        <v>26913.629999999997</v>
      </c>
      <c r="U174" s="77" t="s">
        <v>47</v>
      </c>
      <c r="V174" s="78">
        <f t="shared" si="47"/>
        <v>1076.55</v>
      </c>
      <c r="W174" s="70">
        <f t="shared" si="48"/>
        <v>2</v>
      </c>
      <c r="X174" s="79">
        <f t="shared" si="49"/>
        <v>25835.079999999998</v>
      </c>
      <c r="Y174" s="334">
        <v>1604</v>
      </c>
      <c r="Z174" s="334">
        <v>2007</v>
      </c>
      <c r="AA174" s="7"/>
      <c r="AB174" s="7"/>
    </row>
    <row r="175" spans="1:28" ht="28.5" customHeight="1" x14ac:dyDescent="0.2">
      <c r="A175" s="23">
        <v>164</v>
      </c>
      <c r="B175" s="156" t="s">
        <v>787</v>
      </c>
      <c r="C175" s="195" t="s">
        <v>788</v>
      </c>
      <c r="D175" s="291" t="s">
        <v>789</v>
      </c>
      <c r="E175" s="156" t="s">
        <v>790</v>
      </c>
      <c r="F175" s="156" t="s">
        <v>791</v>
      </c>
      <c r="G175" s="156" t="s">
        <v>792</v>
      </c>
      <c r="H175" s="42">
        <v>2</v>
      </c>
      <c r="I175" s="52" t="s">
        <v>47</v>
      </c>
      <c r="J175" s="53">
        <v>8374.26</v>
      </c>
      <c r="K175" s="53">
        <f t="shared" si="40"/>
        <v>22195.24</v>
      </c>
      <c r="L175" s="53">
        <f t="shared" si="45"/>
        <v>30569.5</v>
      </c>
      <c r="M175" s="279">
        <v>10230.73</v>
      </c>
      <c r="N175" s="53"/>
      <c r="O175" s="53">
        <f t="shared" si="50"/>
        <v>20338.77</v>
      </c>
      <c r="P175" s="53"/>
      <c r="Q175" s="53">
        <f t="shared" si="51"/>
        <v>20338.77</v>
      </c>
      <c r="R175" s="118">
        <f t="shared" si="52"/>
        <v>10291.41581258</v>
      </c>
      <c r="S175" s="54">
        <f t="shared" si="46"/>
        <v>10291.42</v>
      </c>
      <c r="T175" s="54">
        <f t="shared" si="44"/>
        <v>30630.190000000002</v>
      </c>
      <c r="U175" s="80" t="s">
        <v>47</v>
      </c>
      <c r="V175" s="55"/>
      <c r="W175" s="55"/>
      <c r="X175" s="55"/>
      <c r="Y175" s="343"/>
      <c r="Z175" s="335"/>
      <c r="AA175" s="7"/>
      <c r="AB175" s="7"/>
    </row>
    <row r="176" spans="1:28" ht="28.5" customHeight="1" x14ac:dyDescent="0.2">
      <c r="A176" s="24">
        <v>165</v>
      </c>
      <c r="B176" s="158" t="s">
        <v>793</v>
      </c>
      <c r="C176" s="188" t="s">
        <v>788</v>
      </c>
      <c r="D176" s="292" t="s">
        <v>789</v>
      </c>
      <c r="E176" s="158" t="s">
        <v>790</v>
      </c>
      <c r="F176" s="158" t="s">
        <v>794</v>
      </c>
      <c r="G176" s="158" t="s">
        <v>792</v>
      </c>
      <c r="H176" s="131">
        <v>6</v>
      </c>
      <c r="I176" s="56" t="s">
        <v>47</v>
      </c>
      <c r="J176" s="57">
        <v>8374.26</v>
      </c>
      <c r="K176" s="57">
        <f t="shared" si="40"/>
        <v>66585.72</v>
      </c>
      <c r="L176" s="57">
        <f t="shared" si="45"/>
        <v>74959.98</v>
      </c>
      <c r="M176" s="280">
        <v>25096.98</v>
      </c>
      <c r="N176" s="57"/>
      <c r="O176" s="57">
        <f t="shared" si="50"/>
        <v>49863</v>
      </c>
      <c r="P176" s="57"/>
      <c r="Q176" s="57">
        <f t="shared" si="51"/>
        <v>49863</v>
      </c>
      <c r="R176" s="119">
        <f t="shared" si="52"/>
        <v>25235.752088929999</v>
      </c>
      <c r="S176" s="58">
        <f>ROUND(R176,2)-0.01</f>
        <v>25235.74</v>
      </c>
      <c r="T176" s="58">
        <f t="shared" si="44"/>
        <v>75098.740000000005</v>
      </c>
      <c r="U176" s="81" t="s">
        <v>47</v>
      </c>
      <c r="V176" s="82"/>
      <c r="W176" s="82"/>
      <c r="X176" s="82"/>
      <c r="Y176" s="345"/>
      <c r="Z176" s="337"/>
      <c r="AA176" s="7"/>
      <c r="AB176" s="7"/>
    </row>
    <row r="177" spans="1:34" ht="28.5" customHeight="1" x14ac:dyDescent="0.2">
      <c r="A177" s="29"/>
      <c r="B177" s="167"/>
      <c r="C177" s="196"/>
      <c r="D177" s="290"/>
      <c r="E177" s="167"/>
      <c r="F177" s="167"/>
      <c r="G177" s="167"/>
      <c r="H177" s="37"/>
      <c r="I177" s="37"/>
      <c r="J177" s="182"/>
      <c r="K177" s="182"/>
      <c r="L177" s="182"/>
      <c r="M177" s="182"/>
      <c r="N177" s="182"/>
      <c r="O177" s="182"/>
      <c r="P177" s="182"/>
      <c r="Q177" s="182"/>
      <c r="R177" s="125"/>
      <c r="S177" s="27"/>
      <c r="T177" s="61">
        <f>T175+T176</f>
        <v>105728.93000000001</v>
      </c>
      <c r="U177" s="62" t="s">
        <v>47</v>
      </c>
      <c r="V177" s="63">
        <f t="shared" ref="V177" si="53">IF(U177="no",ROUND(T177*4/100,2), 0)</f>
        <v>4229.16</v>
      </c>
      <c r="W177" s="63">
        <f t="shared" ref="W177" si="54">IF(U177="no",2,0)</f>
        <v>2</v>
      </c>
      <c r="X177" s="214">
        <f t="shared" ref="X177" si="55">T177-V177-W177</f>
        <v>101497.77</v>
      </c>
      <c r="Y177" s="338">
        <v>1605</v>
      </c>
      <c r="Z177" s="338">
        <v>2008</v>
      </c>
      <c r="AA177" s="7"/>
      <c r="AB177" s="7"/>
    </row>
    <row r="178" spans="1:34" ht="28.5" customHeight="1" x14ac:dyDescent="0.2">
      <c r="A178" s="41">
        <v>166</v>
      </c>
      <c r="B178" s="161" t="s">
        <v>795</v>
      </c>
      <c r="C178" s="197" t="s">
        <v>796</v>
      </c>
      <c r="D178" s="294" t="s">
        <v>797</v>
      </c>
      <c r="E178" s="161" t="s">
        <v>790</v>
      </c>
      <c r="F178" s="161" t="s">
        <v>798</v>
      </c>
      <c r="G178" s="161" t="s">
        <v>799</v>
      </c>
      <c r="H178" s="41">
        <v>2</v>
      </c>
      <c r="I178" s="64" t="s">
        <v>47</v>
      </c>
      <c r="J178" s="65">
        <v>8374.26</v>
      </c>
      <c r="K178" s="65">
        <f t="shared" si="40"/>
        <v>22195.24</v>
      </c>
      <c r="L178" s="66">
        <f t="shared" si="45"/>
        <v>30569.5</v>
      </c>
      <c r="M178" s="281">
        <v>10230.73</v>
      </c>
      <c r="N178" s="66"/>
      <c r="O178" s="66">
        <f t="shared" si="50"/>
        <v>20338.77</v>
      </c>
      <c r="P178" s="66"/>
      <c r="Q178" s="66">
        <f t="shared" si="51"/>
        <v>20338.77</v>
      </c>
      <c r="R178" s="121">
        <f t="shared" ref="R178:R194" si="56">ROUND(X$4/L$249*L178,8)</f>
        <v>10291.41581258</v>
      </c>
      <c r="S178" s="66">
        <f t="shared" si="46"/>
        <v>10291.42</v>
      </c>
      <c r="T178" s="66">
        <f t="shared" si="44"/>
        <v>30630.190000000002</v>
      </c>
      <c r="U178" s="67" t="s">
        <v>47</v>
      </c>
      <c r="V178" s="102">
        <f t="shared" si="47"/>
        <v>1225.21</v>
      </c>
      <c r="W178" s="68">
        <f t="shared" si="48"/>
        <v>2</v>
      </c>
      <c r="X178" s="111">
        <f t="shared" si="49"/>
        <v>29402.980000000003</v>
      </c>
      <c r="Y178" s="338">
        <v>1607</v>
      </c>
      <c r="Z178" s="338">
        <v>2010</v>
      </c>
      <c r="AA178" s="7"/>
      <c r="AB178" s="7"/>
    </row>
    <row r="179" spans="1:34" ht="28.5" customHeight="1" x14ac:dyDescent="0.2">
      <c r="A179" s="41">
        <v>167</v>
      </c>
      <c r="B179" s="162" t="s">
        <v>800</v>
      </c>
      <c r="C179" s="188" t="s">
        <v>801</v>
      </c>
      <c r="D179" s="292" t="s">
        <v>802</v>
      </c>
      <c r="E179" s="163" t="s">
        <v>803</v>
      </c>
      <c r="F179" s="162" t="s">
        <v>804</v>
      </c>
      <c r="G179" s="162" t="s">
        <v>805</v>
      </c>
      <c r="H179" s="50">
        <v>4</v>
      </c>
      <c r="I179" s="69" t="s">
        <v>47</v>
      </c>
      <c r="J179" s="70">
        <v>8374.26</v>
      </c>
      <c r="K179" s="70">
        <f t="shared" si="40"/>
        <v>44390.48</v>
      </c>
      <c r="L179" s="71">
        <f t="shared" si="45"/>
        <v>52764.740000000005</v>
      </c>
      <c r="M179" s="282">
        <v>21380.41</v>
      </c>
      <c r="N179" s="71"/>
      <c r="O179" s="71">
        <f t="shared" si="50"/>
        <v>31384.330000000005</v>
      </c>
      <c r="P179" s="71"/>
      <c r="Q179" s="71">
        <f t="shared" si="51"/>
        <v>31384.330000000005</v>
      </c>
      <c r="R179" s="122">
        <f t="shared" si="56"/>
        <v>17763.583950759999</v>
      </c>
      <c r="S179" s="71">
        <f t="shared" si="46"/>
        <v>17763.580000000002</v>
      </c>
      <c r="T179" s="71">
        <f t="shared" si="44"/>
        <v>49147.91</v>
      </c>
      <c r="U179" s="72" t="s">
        <v>47</v>
      </c>
      <c r="V179" s="102">
        <f t="shared" si="47"/>
        <v>1965.92</v>
      </c>
      <c r="W179" s="73">
        <f t="shared" si="48"/>
        <v>2</v>
      </c>
      <c r="X179" s="74">
        <f t="shared" si="49"/>
        <v>47179.990000000005</v>
      </c>
      <c r="Y179" s="289">
        <v>1608</v>
      </c>
      <c r="Z179" s="289">
        <v>2011</v>
      </c>
      <c r="AA179" s="7"/>
      <c r="AB179" s="7"/>
    </row>
    <row r="180" spans="1:34" ht="28.5" customHeight="1" x14ac:dyDescent="0.2">
      <c r="A180" s="50">
        <v>168</v>
      </c>
      <c r="B180" s="162" t="s">
        <v>806</v>
      </c>
      <c r="C180" s="188" t="s">
        <v>807</v>
      </c>
      <c r="D180" s="292" t="s">
        <v>808</v>
      </c>
      <c r="E180" s="163" t="s">
        <v>803</v>
      </c>
      <c r="F180" s="162" t="s">
        <v>809</v>
      </c>
      <c r="G180" s="162" t="s">
        <v>810</v>
      </c>
      <c r="H180" s="50">
        <v>2</v>
      </c>
      <c r="I180" s="69" t="s">
        <v>47</v>
      </c>
      <c r="J180" s="70">
        <v>8374.26</v>
      </c>
      <c r="K180" s="70">
        <f t="shared" si="40"/>
        <v>22195.24</v>
      </c>
      <c r="L180" s="71">
        <f t="shared" si="45"/>
        <v>30569.5</v>
      </c>
      <c r="M180" s="282">
        <v>10230.73</v>
      </c>
      <c r="N180" s="71"/>
      <c r="O180" s="71">
        <f t="shared" si="50"/>
        <v>20338.77</v>
      </c>
      <c r="P180" s="71"/>
      <c r="Q180" s="71">
        <f t="shared" si="51"/>
        <v>20338.77</v>
      </c>
      <c r="R180" s="122">
        <f t="shared" si="56"/>
        <v>10291.41581258</v>
      </c>
      <c r="S180" s="71">
        <f t="shared" si="46"/>
        <v>10291.42</v>
      </c>
      <c r="T180" s="71">
        <f t="shared" si="44"/>
        <v>30630.190000000002</v>
      </c>
      <c r="U180" s="72" t="s">
        <v>47</v>
      </c>
      <c r="V180" s="102">
        <f t="shared" si="47"/>
        <v>1225.21</v>
      </c>
      <c r="W180" s="73">
        <f t="shared" si="48"/>
        <v>2</v>
      </c>
      <c r="X180" s="74">
        <f t="shared" si="49"/>
        <v>29402.980000000003</v>
      </c>
      <c r="Y180" s="289">
        <v>1610</v>
      </c>
      <c r="Z180" s="289">
        <v>2013</v>
      </c>
      <c r="AA180" s="7"/>
      <c r="AB180" s="7"/>
    </row>
    <row r="181" spans="1:34" ht="28.5" customHeight="1" x14ac:dyDescent="0.2">
      <c r="A181" s="41">
        <v>169</v>
      </c>
      <c r="B181" s="162" t="s">
        <v>811</v>
      </c>
      <c r="C181" s="188" t="s">
        <v>812</v>
      </c>
      <c r="D181" s="301" t="s">
        <v>813</v>
      </c>
      <c r="E181" s="162" t="s">
        <v>803</v>
      </c>
      <c r="F181" s="162" t="s">
        <v>814</v>
      </c>
      <c r="G181" s="162" t="s">
        <v>815</v>
      </c>
      <c r="H181" s="50">
        <v>4</v>
      </c>
      <c r="I181" s="69" t="s">
        <v>47</v>
      </c>
      <c r="J181" s="70">
        <v>8374.26</v>
      </c>
      <c r="K181" s="70">
        <f t="shared" si="40"/>
        <v>44390.48</v>
      </c>
      <c r="L181" s="71">
        <f t="shared" si="45"/>
        <v>52764.740000000005</v>
      </c>
      <c r="M181" s="282">
        <v>21380.41</v>
      </c>
      <c r="N181" s="71"/>
      <c r="O181" s="71">
        <f t="shared" si="50"/>
        <v>31384.330000000005</v>
      </c>
      <c r="P181" s="71"/>
      <c r="Q181" s="71">
        <f t="shared" si="51"/>
        <v>31384.330000000005</v>
      </c>
      <c r="R181" s="122">
        <f t="shared" si="56"/>
        <v>17763.583950759999</v>
      </c>
      <c r="S181" s="71">
        <f t="shared" si="46"/>
        <v>17763.580000000002</v>
      </c>
      <c r="T181" s="71">
        <f t="shared" si="44"/>
        <v>49147.91</v>
      </c>
      <c r="U181" s="72" t="s">
        <v>47</v>
      </c>
      <c r="V181" s="102">
        <f t="shared" si="47"/>
        <v>1965.92</v>
      </c>
      <c r="W181" s="73">
        <f t="shared" si="48"/>
        <v>2</v>
      </c>
      <c r="X181" s="74">
        <f t="shared" si="49"/>
        <v>47179.990000000005</v>
      </c>
      <c r="Y181" s="289">
        <v>1611</v>
      </c>
      <c r="Z181" s="289">
        <v>2014</v>
      </c>
      <c r="AA181" s="7"/>
      <c r="AB181" s="7"/>
    </row>
    <row r="182" spans="1:34" ht="28.5" customHeight="1" x14ac:dyDescent="0.2">
      <c r="A182" s="50">
        <v>170</v>
      </c>
      <c r="B182" s="162" t="s">
        <v>816</v>
      </c>
      <c r="C182" s="188" t="s">
        <v>817</v>
      </c>
      <c r="D182" s="292" t="s">
        <v>818</v>
      </c>
      <c r="E182" s="162" t="s">
        <v>819</v>
      </c>
      <c r="F182" s="162" t="s">
        <v>820</v>
      </c>
      <c r="G182" s="162" t="s">
        <v>821</v>
      </c>
      <c r="H182" s="50">
        <v>2</v>
      </c>
      <c r="I182" s="69" t="s">
        <v>47</v>
      </c>
      <c r="J182" s="70">
        <v>8374.26</v>
      </c>
      <c r="K182" s="70">
        <f t="shared" si="40"/>
        <v>22195.24</v>
      </c>
      <c r="L182" s="71">
        <f t="shared" si="45"/>
        <v>30569.5</v>
      </c>
      <c r="M182" s="282">
        <v>10230.73</v>
      </c>
      <c r="N182" s="71"/>
      <c r="O182" s="71">
        <f t="shared" si="50"/>
        <v>20338.77</v>
      </c>
      <c r="P182" s="71"/>
      <c r="Q182" s="71">
        <f t="shared" si="51"/>
        <v>20338.77</v>
      </c>
      <c r="R182" s="122">
        <f t="shared" si="56"/>
        <v>10291.41581258</v>
      </c>
      <c r="S182" s="71">
        <f t="shared" si="46"/>
        <v>10291.42</v>
      </c>
      <c r="T182" s="71">
        <f t="shared" si="44"/>
        <v>30630.190000000002</v>
      </c>
      <c r="U182" s="72" t="s">
        <v>47</v>
      </c>
      <c r="V182" s="102">
        <f t="shared" si="47"/>
        <v>1225.21</v>
      </c>
      <c r="W182" s="73">
        <f t="shared" si="48"/>
        <v>2</v>
      </c>
      <c r="X182" s="74">
        <f t="shared" si="49"/>
        <v>29402.980000000003</v>
      </c>
      <c r="Y182" s="289">
        <v>1613</v>
      </c>
      <c r="Z182" s="289">
        <v>2016</v>
      </c>
      <c r="AA182" s="7"/>
      <c r="AB182" s="7"/>
    </row>
    <row r="183" spans="1:34" ht="28.5" customHeight="1" x14ac:dyDescent="0.2">
      <c r="A183" s="41">
        <v>171</v>
      </c>
      <c r="B183" s="162" t="s">
        <v>822</v>
      </c>
      <c r="C183" s="188" t="s">
        <v>823</v>
      </c>
      <c r="D183" s="292" t="s">
        <v>824</v>
      </c>
      <c r="E183" s="162" t="s">
        <v>819</v>
      </c>
      <c r="F183" s="162" t="s">
        <v>825</v>
      </c>
      <c r="G183" s="162" t="s">
        <v>826</v>
      </c>
      <c r="H183" s="50">
        <v>1</v>
      </c>
      <c r="I183" s="69" t="s">
        <v>47</v>
      </c>
      <c r="J183" s="70">
        <v>8374.26</v>
      </c>
      <c r="K183" s="70">
        <f t="shared" si="40"/>
        <v>11097.62</v>
      </c>
      <c r="L183" s="71">
        <f t="shared" si="45"/>
        <v>19471.88</v>
      </c>
      <c r="M183" s="282">
        <v>10230.73</v>
      </c>
      <c r="N183" s="71"/>
      <c r="O183" s="71">
        <f t="shared" si="50"/>
        <v>9241.1500000000015</v>
      </c>
      <c r="P183" s="71"/>
      <c r="Q183" s="71">
        <f t="shared" si="51"/>
        <v>9241.1500000000015</v>
      </c>
      <c r="R183" s="122">
        <f t="shared" si="56"/>
        <v>6555.33174349</v>
      </c>
      <c r="S183" s="71">
        <f t="shared" si="46"/>
        <v>6555.33</v>
      </c>
      <c r="T183" s="71">
        <f t="shared" si="44"/>
        <v>15796.480000000001</v>
      </c>
      <c r="U183" s="72" t="s">
        <v>47</v>
      </c>
      <c r="V183" s="102">
        <f t="shared" si="47"/>
        <v>631.86</v>
      </c>
      <c r="W183" s="73">
        <f t="shared" si="48"/>
        <v>2</v>
      </c>
      <c r="X183" s="74">
        <f t="shared" si="49"/>
        <v>15162.62</v>
      </c>
      <c r="Y183" s="289">
        <v>1614</v>
      </c>
      <c r="Z183" s="289">
        <v>2017</v>
      </c>
      <c r="AA183" s="7"/>
      <c r="AB183" s="7"/>
    </row>
    <row r="184" spans="1:34" ht="28.5" customHeight="1" x14ac:dyDescent="0.2">
      <c r="A184" s="50">
        <v>172</v>
      </c>
      <c r="B184" s="162" t="s">
        <v>827</v>
      </c>
      <c r="C184" s="188" t="s">
        <v>828</v>
      </c>
      <c r="D184" s="301" t="s">
        <v>829</v>
      </c>
      <c r="E184" s="162" t="s">
        <v>830</v>
      </c>
      <c r="F184" s="162" t="s">
        <v>831</v>
      </c>
      <c r="G184" s="162" t="s">
        <v>832</v>
      </c>
      <c r="H184" s="50">
        <v>3</v>
      </c>
      <c r="I184" s="69" t="s">
        <v>47</v>
      </c>
      <c r="J184" s="70">
        <v>8374.26</v>
      </c>
      <c r="K184" s="70">
        <f t="shared" si="40"/>
        <v>33292.86</v>
      </c>
      <c r="L184" s="71">
        <f t="shared" si="45"/>
        <v>41667.120000000003</v>
      </c>
      <c r="M184" s="282">
        <v>13947.29</v>
      </c>
      <c r="N184" s="71"/>
      <c r="O184" s="71">
        <f t="shared" si="50"/>
        <v>27719.83</v>
      </c>
      <c r="P184" s="71"/>
      <c r="Q184" s="71">
        <f t="shared" si="51"/>
        <v>27719.83</v>
      </c>
      <c r="R184" s="122">
        <f t="shared" si="56"/>
        <v>14027.499881670001</v>
      </c>
      <c r="S184" s="71">
        <f t="shared" si="46"/>
        <v>14027.5</v>
      </c>
      <c r="T184" s="71">
        <f t="shared" si="44"/>
        <v>41747.33</v>
      </c>
      <c r="U184" s="72" t="s">
        <v>47</v>
      </c>
      <c r="V184" s="102">
        <f t="shared" si="47"/>
        <v>1669.89</v>
      </c>
      <c r="W184" s="73">
        <f t="shared" si="48"/>
        <v>2</v>
      </c>
      <c r="X184" s="74">
        <f t="shared" si="49"/>
        <v>40075.440000000002</v>
      </c>
      <c r="Y184" s="289">
        <v>1615</v>
      </c>
      <c r="Z184" s="289">
        <v>2019</v>
      </c>
      <c r="AA184" s="7"/>
      <c r="AB184" s="7"/>
    </row>
    <row r="185" spans="1:34" ht="28.5" customHeight="1" x14ac:dyDescent="0.2">
      <c r="A185" s="41">
        <v>173</v>
      </c>
      <c r="B185" s="162" t="s">
        <v>833</v>
      </c>
      <c r="C185" s="188" t="s">
        <v>834</v>
      </c>
      <c r="D185" s="292" t="s">
        <v>835</v>
      </c>
      <c r="E185" s="162" t="s">
        <v>830</v>
      </c>
      <c r="F185" s="162" t="s">
        <v>359</v>
      </c>
      <c r="G185" s="162" t="s">
        <v>836</v>
      </c>
      <c r="H185" s="50">
        <v>4</v>
      </c>
      <c r="I185" s="69" t="s">
        <v>47</v>
      </c>
      <c r="J185" s="70">
        <v>8374.26</v>
      </c>
      <c r="K185" s="70">
        <f t="shared" si="40"/>
        <v>44390.48</v>
      </c>
      <c r="L185" s="71">
        <f t="shared" si="45"/>
        <v>52764.740000000005</v>
      </c>
      <c r="M185" s="282">
        <v>17663.849999999999</v>
      </c>
      <c r="N185" s="71"/>
      <c r="O185" s="71">
        <f t="shared" si="50"/>
        <v>35100.890000000007</v>
      </c>
      <c r="P185" s="71"/>
      <c r="Q185" s="71">
        <f t="shared" si="51"/>
        <v>35100.890000000007</v>
      </c>
      <c r="R185" s="122">
        <f t="shared" si="56"/>
        <v>17763.583950759999</v>
      </c>
      <c r="S185" s="71">
        <f t="shared" si="46"/>
        <v>17763.580000000002</v>
      </c>
      <c r="T185" s="71">
        <f t="shared" si="44"/>
        <v>52864.470000000008</v>
      </c>
      <c r="U185" s="72" t="s">
        <v>47</v>
      </c>
      <c r="V185" s="102">
        <f t="shared" si="47"/>
        <v>2114.58</v>
      </c>
      <c r="W185" s="73">
        <f t="shared" si="48"/>
        <v>2</v>
      </c>
      <c r="X185" s="74">
        <f t="shared" si="49"/>
        <v>50747.890000000007</v>
      </c>
      <c r="Y185" s="289">
        <v>1617</v>
      </c>
      <c r="Z185" s="289">
        <v>2021</v>
      </c>
      <c r="AA185" s="7"/>
      <c r="AB185" s="7"/>
    </row>
    <row r="186" spans="1:34" ht="28.5" customHeight="1" x14ac:dyDescent="0.2">
      <c r="A186" s="50">
        <v>174</v>
      </c>
      <c r="B186" s="162" t="s">
        <v>837</v>
      </c>
      <c r="C186" s="188" t="s">
        <v>838</v>
      </c>
      <c r="D186" s="301" t="s">
        <v>839</v>
      </c>
      <c r="E186" s="162" t="s">
        <v>830</v>
      </c>
      <c r="F186" s="162" t="s">
        <v>840</v>
      </c>
      <c r="G186" s="162" t="s">
        <v>841</v>
      </c>
      <c r="H186" s="50">
        <v>3</v>
      </c>
      <c r="I186" s="69" t="s">
        <v>47</v>
      </c>
      <c r="J186" s="70">
        <v>8374.26</v>
      </c>
      <c r="K186" s="70">
        <f t="shared" si="40"/>
        <v>33292.86</v>
      </c>
      <c r="L186" s="71">
        <f t="shared" si="45"/>
        <v>41667.120000000003</v>
      </c>
      <c r="M186" s="282">
        <v>13947.29</v>
      </c>
      <c r="N186" s="71"/>
      <c r="O186" s="71">
        <f t="shared" si="50"/>
        <v>27719.83</v>
      </c>
      <c r="P186" s="71"/>
      <c r="Q186" s="71">
        <f t="shared" si="51"/>
        <v>27719.83</v>
      </c>
      <c r="R186" s="122">
        <f t="shared" si="56"/>
        <v>14027.499881670001</v>
      </c>
      <c r="S186" s="71">
        <f t="shared" si="46"/>
        <v>14027.5</v>
      </c>
      <c r="T186" s="71">
        <f t="shared" si="44"/>
        <v>41747.33</v>
      </c>
      <c r="U186" s="72" t="s">
        <v>47</v>
      </c>
      <c r="V186" s="102">
        <f t="shared" si="47"/>
        <v>1669.89</v>
      </c>
      <c r="W186" s="73">
        <f t="shared" si="48"/>
        <v>2</v>
      </c>
      <c r="X186" s="74">
        <f t="shared" si="49"/>
        <v>40075.440000000002</v>
      </c>
      <c r="Y186" s="361">
        <v>1618</v>
      </c>
      <c r="Z186" s="289">
        <v>2022</v>
      </c>
      <c r="AA186" s="7"/>
      <c r="AB186" s="7"/>
    </row>
    <row r="187" spans="1:34" ht="28.5" customHeight="1" x14ac:dyDescent="0.2">
      <c r="A187" s="41">
        <v>175</v>
      </c>
      <c r="B187" s="162" t="s">
        <v>842</v>
      </c>
      <c r="C187" s="188" t="s">
        <v>843</v>
      </c>
      <c r="D187" s="301" t="s">
        <v>844</v>
      </c>
      <c r="E187" s="162" t="s">
        <v>830</v>
      </c>
      <c r="F187" s="162" t="s">
        <v>135</v>
      </c>
      <c r="G187" s="162" t="s">
        <v>845</v>
      </c>
      <c r="H187" s="50">
        <v>4</v>
      </c>
      <c r="I187" s="69" t="s">
        <v>47</v>
      </c>
      <c r="J187" s="70">
        <v>8374.26</v>
      </c>
      <c r="K187" s="70">
        <f t="shared" si="40"/>
        <v>44390.48</v>
      </c>
      <c r="L187" s="71">
        <f t="shared" si="45"/>
        <v>52764.740000000005</v>
      </c>
      <c r="M187" s="282">
        <v>13947.29</v>
      </c>
      <c r="N187" s="71"/>
      <c r="O187" s="71">
        <f t="shared" si="50"/>
        <v>38817.450000000004</v>
      </c>
      <c r="P187" s="71"/>
      <c r="Q187" s="71">
        <f t="shared" si="51"/>
        <v>38817.450000000004</v>
      </c>
      <c r="R187" s="122">
        <f t="shared" si="56"/>
        <v>17763.583950759999</v>
      </c>
      <c r="S187" s="71">
        <f t="shared" si="46"/>
        <v>17763.580000000002</v>
      </c>
      <c r="T187" s="71">
        <f t="shared" si="44"/>
        <v>56581.030000000006</v>
      </c>
      <c r="U187" s="72" t="s">
        <v>47</v>
      </c>
      <c r="V187" s="102">
        <f t="shared" si="47"/>
        <v>2263.2399999999998</v>
      </c>
      <c r="W187" s="73">
        <f t="shared" si="48"/>
        <v>2</v>
      </c>
      <c r="X187" s="74">
        <f t="shared" si="49"/>
        <v>54315.790000000008</v>
      </c>
      <c r="Y187" s="289">
        <v>1619</v>
      </c>
      <c r="Z187" s="289">
        <v>2024</v>
      </c>
      <c r="AA187" s="7"/>
      <c r="AB187" s="7"/>
    </row>
    <row r="188" spans="1:34" ht="28.5" customHeight="1" x14ac:dyDescent="0.2">
      <c r="A188" s="50">
        <v>176</v>
      </c>
      <c r="B188" s="162" t="s">
        <v>846</v>
      </c>
      <c r="C188" s="188">
        <v>80009970262</v>
      </c>
      <c r="D188" s="292" t="s">
        <v>847</v>
      </c>
      <c r="E188" s="163" t="s">
        <v>848</v>
      </c>
      <c r="F188" s="162" t="s">
        <v>697</v>
      </c>
      <c r="G188" s="162" t="s">
        <v>849</v>
      </c>
      <c r="H188" s="50">
        <v>2</v>
      </c>
      <c r="I188" s="69" t="s">
        <v>47</v>
      </c>
      <c r="J188" s="70">
        <v>8374.26</v>
      </c>
      <c r="K188" s="70">
        <f t="shared" si="40"/>
        <v>22195.24</v>
      </c>
      <c r="L188" s="71">
        <f t="shared" si="45"/>
        <v>30569.5</v>
      </c>
      <c r="M188" s="282">
        <v>13947.29</v>
      </c>
      <c r="N188" s="71"/>
      <c r="O188" s="71">
        <f t="shared" si="50"/>
        <v>16622.21</v>
      </c>
      <c r="P188" s="71"/>
      <c r="Q188" s="71">
        <f t="shared" si="51"/>
        <v>16622.21</v>
      </c>
      <c r="R188" s="122">
        <f t="shared" si="56"/>
        <v>10291.41581258</v>
      </c>
      <c r="S188" s="71">
        <f t="shared" si="46"/>
        <v>10291.42</v>
      </c>
      <c r="T188" s="71">
        <f t="shared" si="44"/>
        <v>26913.629999999997</v>
      </c>
      <c r="U188" s="84" t="s">
        <v>47</v>
      </c>
      <c r="V188" s="102">
        <f t="shared" ref="V188:V192" si="57">IF(U188="no",ROUND(T188*4/100,2), 0)</f>
        <v>1076.55</v>
      </c>
      <c r="W188" s="73">
        <f t="shared" si="48"/>
        <v>2</v>
      </c>
      <c r="X188" s="74">
        <f t="shared" ref="X188:X192" si="58">T188-V188-W188</f>
        <v>25835.079999999998</v>
      </c>
      <c r="Y188" s="289">
        <v>1620</v>
      </c>
      <c r="Z188" s="289">
        <v>2025</v>
      </c>
      <c r="AA188" s="7"/>
      <c r="AB188" s="7"/>
    </row>
    <row r="189" spans="1:34" ht="28.5" customHeight="1" x14ac:dyDescent="0.2">
      <c r="A189" s="41">
        <v>177</v>
      </c>
      <c r="B189" s="162" t="s">
        <v>850</v>
      </c>
      <c r="C189" s="188" t="s">
        <v>851</v>
      </c>
      <c r="D189" s="292" t="s">
        <v>852</v>
      </c>
      <c r="E189" s="162" t="s">
        <v>848</v>
      </c>
      <c r="F189" s="162" t="s">
        <v>853</v>
      </c>
      <c r="G189" s="162" t="s">
        <v>854</v>
      </c>
      <c r="H189" s="50">
        <v>3</v>
      </c>
      <c r="I189" s="69" t="s">
        <v>47</v>
      </c>
      <c r="J189" s="70">
        <v>8374.26</v>
      </c>
      <c r="K189" s="70">
        <f t="shared" ref="K189:K194" si="59">ROUND(K$10*H189,2)</f>
        <v>33292.86</v>
      </c>
      <c r="L189" s="71">
        <f t="shared" si="45"/>
        <v>41667.120000000003</v>
      </c>
      <c r="M189" s="282">
        <v>10230.73</v>
      </c>
      <c r="N189" s="71"/>
      <c r="O189" s="71">
        <f t="shared" ref="O189:O194" si="60">L189-M189</f>
        <v>31436.390000000003</v>
      </c>
      <c r="P189" s="71"/>
      <c r="Q189" s="71">
        <f t="shared" ref="Q189:Q194" si="61">O189+P189</f>
        <v>31436.390000000003</v>
      </c>
      <c r="R189" s="122">
        <f t="shared" si="56"/>
        <v>14027.499881670001</v>
      </c>
      <c r="S189" s="71">
        <f t="shared" si="46"/>
        <v>14027.5</v>
      </c>
      <c r="T189" s="71">
        <f t="shared" ref="T189:T194" si="62">Q189+S189</f>
        <v>45463.89</v>
      </c>
      <c r="U189" s="72" t="s">
        <v>47</v>
      </c>
      <c r="V189" s="102">
        <f t="shared" si="57"/>
        <v>1818.56</v>
      </c>
      <c r="W189" s="73">
        <f t="shared" si="48"/>
        <v>2</v>
      </c>
      <c r="X189" s="74">
        <f t="shared" si="58"/>
        <v>43643.33</v>
      </c>
      <c r="Y189" s="289">
        <v>1621</v>
      </c>
      <c r="Z189" s="289">
        <v>2026</v>
      </c>
      <c r="AA189" s="7"/>
      <c r="AB189" s="7"/>
      <c r="AG189" s="355"/>
      <c r="AH189" s="356"/>
    </row>
    <row r="190" spans="1:34" ht="28.5" customHeight="1" x14ac:dyDescent="0.2">
      <c r="A190" s="50">
        <v>178</v>
      </c>
      <c r="B190" s="162" t="s">
        <v>855</v>
      </c>
      <c r="C190" s="188" t="s">
        <v>856</v>
      </c>
      <c r="D190" s="292" t="s">
        <v>857</v>
      </c>
      <c r="E190" s="162" t="s">
        <v>848</v>
      </c>
      <c r="F190" s="162" t="s">
        <v>858</v>
      </c>
      <c r="G190" s="162" t="s">
        <v>859</v>
      </c>
      <c r="H190" s="50">
        <v>5</v>
      </c>
      <c r="I190" s="69" t="s">
        <v>47</v>
      </c>
      <c r="J190" s="70">
        <v>8374.26</v>
      </c>
      <c r="K190" s="70">
        <f t="shared" si="59"/>
        <v>55488.1</v>
      </c>
      <c r="L190" s="71">
        <f t="shared" si="45"/>
        <v>63862.36</v>
      </c>
      <c r="M190" s="282">
        <v>17663.849999999999</v>
      </c>
      <c r="N190" s="71"/>
      <c r="O190" s="71">
        <f t="shared" si="60"/>
        <v>46198.51</v>
      </c>
      <c r="P190" s="71"/>
      <c r="Q190" s="71">
        <f t="shared" si="61"/>
        <v>46198.51</v>
      </c>
      <c r="R190" s="122">
        <f t="shared" si="56"/>
        <v>21499.66801985</v>
      </c>
      <c r="S190" s="71">
        <f t="shared" si="46"/>
        <v>21499.67</v>
      </c>
      <c r="T190" s="71">
        <f t="shared" si="62"/>
        <v>67698.179999999993</v>
      </c>
      <c r="U190" s="72" t="s">
        <v>47</v>
      </c>
      <c r="V190" s="102">
        <f t="shared" si="57"/>
        <v>2707.93</v>
      </c>
      <c r="W190" s="73">
        <f t="shared" si="48"/>
        <v>2</v>
      </c>
      <c r="X190" s="74">
        <f t="shared" si="58"/>
        <v>64988.249999999993</v>
      </c>
      <c r="Y190" s="289">
        <v>1622</v>
      </c>
      <c r="Z190" s="289">
        <v>2027</v>
      </c>
      <c r="AA190" s="7"/>
      <c r="AB190" s="7"/>
    </row>
    <row r="191" spans="1:34" ht="28.5" customHeight="1" x14ac:dyDescent="0.2">
      <c r="A191" s="41">
        <v>179</v>
      </c>
      <c r="B191" s="162" t="s">
        <v>860</v>
      </c>
      <c r="C191" s="188" t="s">
        <v>861</v>
      </c>
      <c r="D191" s="292" t="s">
        <v>862</v>
      </c>
      <c r="E191" s="162" t="s">
        <v>848</v>
      </c>
      <c r="F191" s="162" t="s">
        <v>863</v>
      </c>
      <c r="G191" s="162" t="s">
        <v>864</v>
      </c>
      <c r="H191" s="50">
        <v>4</v>
      </c>
      <c r="I191" s="69" t="s">
        <v>47</v>
      </c>
      <c r="J191" s="70">
        <v>8374.26</v>
      </c>
      <c r="K191" s="70">
        <f t="shared" si="59"/>
        <v>44390.48</v>
      </c>
      <c r="L191" s="71">
        <f t="shared" si="45"/>
        <v>52764.740000000005</v>
      </c>
      <c r="M191" s="282">
        <v>17663.849999999999</v>
      </c>
      <c r="N191" s="71"/>
      <c r="O191" s="71">
        <f t="shared" si="60"/>
        <v>35100.890000000007</v>
      </c>
      <c r="P191" s="71"/>
      <c r="Q191" s="71">
        <f t="shared" si="61"/>
        <v>35100.890000000007</v>
      </c>
      <c r="R191" s="122">
        <f t="shared" si="56"/>
        <v>17763.583950759999</v>
      </c>
      <c r="S191" s="71">
        <f t="shared" si="46"/>
        <v>17763.580000000002</v>
      </c>
      <c r="T191" s="71">
        <f t="shared" si="62"/>
        <v>52864.470000000008</v>
      </c>
      <c r="U191" s="72" t="s">
        <v>47</v>
      </c>
      <c r="V191" s="102">
        <f t="shared" si="57"/>
        <v>2114.58</v>
      </c>
      <c r="W191" s="73">
        <f t="shared" si="48"/>
        <v>2</v>
      </c>
      <c r="X191" s="74">
        <f t="shared" si="58"/>
        <v>50747.890000000007</v>
      </c>
      <c r="Y191" s="289">
        <v>1623</v>
      </c>
      <c r="Z191" s="289">
        <v>2028</v>
      </c>
      <c r="AA191" s="7"/>
      <c r="AB191" s="7"/>
    </row>
    <row r="192" spans="1:34" ht="28.5" customHeight="1" x14ac:dyDescent="0.2">
      <c r="A192" s="41">
        <v>18</v>
      </c>
      <c r="B192" s="164" t="s">
        <v>865</v>
      </c>
      <c r="C192" s="193" t="s">
        <v>866</v>
      </c>
      <c r="D192" s="297" t="s">
        <v>867</v>
      </c>
      <c r="E192" s="164" t="s">
        <v>848</v>
      </c>
      <c r="F192" s="164" t="s">
        <v>868</v>
      </c>
      <c r="G192" s="164" t="s">
        <v>805</v>
      </c>
      <c r="H192" s="148">
        <v>4</v>
      </c>
      <c r="I192" s="75" t="s">
        <v>47</v>
      </c>
      <c r="J192" s="70">
        <v>8374.26</v>
      </c>
      <c r="K192" s="70">
        <f t="shared" si="59"/>
        <v>44390.48</v>
      </c>
      <c r="L192" s="76">
        <f t="shared" si="45"/>
        <v>52764.740000000005</v>
      </c>
      <c r="M192" s="285">
        <v>13947.29</v>
      </c>
      <c r="N192" s="76"/>
      <c r="O192" s="76">
        <f t="shared" si="60"/>
        <v>38817.450000000004</v>
      </c>
      <c r="P192" s="76"/>
      <c r="Q192" s="76">
        <f t="shared" si="61"/>
        <v>38817.450000000004</v>
      </c>
      <c r="R192" s="123">
        <f t="shared" si="56"/>
        <v>17763.583950759999</v>
      </c>
      <c r="S192" s="76">
        <f t="shared" si="46"/>
        <v>17763.580000000002</v>
      </c>
      <c r="T192" s="76">
        <f t="shared" si="62"/>
        <v>56581.030000000006</v>
      </c>
      <c r="U192" s="77" t="s">
        <v>47</v>
      </c>
      <c r="V192" s="78">
        <f t="shared" si="57"/>
        <v>2263.2399999999998</v>
      </c>
      <c r="W192" s="70">
        <f t="shared" si="48"/>
        <v>2</v>
      </c>
      <c r="X192" s="79">
        <f t="shared" si="58"/>
        <v>54315.790000000008</v>
      </c>
      <c r="Y192" s="334">
        <v>1624</v>
      </c>
      <c r="Z192" s="334">
        <v>2029</v>
      </c>
      <c r="AA192" s="7"/>
      <c r="AB192" s="7"/>
    </row>
    <row r="193" spans="1:28" ht="28.5" customHeight="1" x14ac:dyDescent="0.2">
      <c r="A193" s="23">
        <v>181</v>
      </c>
      <c r="B193" s="156" t="s">
        <v>869</v>
      </c>
      <c r="C193" s="195" t="s">
        <v>870</v>
      </c>
      <c r="D193" s="291" t="s">
        <v>871</v>
      </c>
      <c r="E193" s="156" t="s">
        <v>848</v>
      </c>
      <c r="F193" s="156" t="s">
        <v>872</v>
      </c>
      <c r="G193" s="156" t="s">
        <v>873</v>
      </c>
      <c r="H193" s="42">
        <v>5</v>
      </c>
      <c r="I193" s="52" t="s">
        <v>47</v>
      </c>
      <c r="J193" s="53">
        <v>8374.26</v>
      </c>
      <c r="K193" s="53">
        <f t="shared" si="59"/>
        <v>55488.1</v>
      </c>
      <c r="L193" s="53">
        <f t="shared" si="45"/>
        <v>63862.36</v>
      </c>
      <c r="M193" s="279">
        <v>17663.849999999999</v>
      </c>
      <c r="N193" s="53"/>
      <c r="O193" s="53">
        <f t="shared" si="60"/>
        <v>46198.51</v>
      </c>
      <c r="P193" s="53"/>
      <c r="Q193" s="53">
        <f t="shared" si="61"/>
        <v>46198.51</v>
      </c>
      <c r="R193" s="118">
        <f t="shared" si="56"/>
        <v>21499.66801985</v>
      </c>
      <c r="S193" s="54">
        <f t="shared" si="46"/>
        <v>21499.67</v>
      </c>
      <c r="T193" s="54">
        <f t="shared" si="62"/>
        <v>67698.179999999993</v>
      </c>
      <c r="U193" s="80"/>
      <c r="V193" s="55"/>
      <c r="W193" s="55"/>
      <c r="X193" s="55"/>
      <c r="Y193" s="343"/>
      <c r="Z193" s="335"/>
      <c r="AA193" s="7"/>
      <c r="AB193" s="7"/>
    </row>
    <row r="194" spans="1:28" ht="28.5" customHeight="1" x14ac:dyDescent="0.2">
      <c r="A194" s="24">
        <v>182</v>
      </c>
      <c r="B194" s="158" t="s">
        <v>874</v>
      </c>
      <c r="C194" s="188" t="s">
        <v>870</v>
      </c>
      <c r="D194" s="292" t="s">
        <v>871</v>
      </c>
      <c r="E194" s="158" t="s">
        <v>848</v>
      </c>
      <c r="F194" s="158" t="s">
        <v>317</v>
      </c>
      <c r="G194" s="158" t="s">
        <v>873</v>
      </c>
      <c r="H194" s="131">
        <v>3</v>
      </c>
      <c r="I194" s="56" t="s">
        <v>47</v>
      </c>
      <c r="J194" s="57">
        <v>8374.26</v>
      </c>
      <c r="K194" s="57">
        <f t="shared" si="59"/>
        <v>33292.86</v>
      </c>
      <c r="L194" s="57">
        <f t="shared" si="45"/>
        <v>41667.120000000003</v>
      </c>
      <c r="M194" s="280">
        <v>13947.29</v>
      </c>
      <c r="N194" s="57"/>
      <c r="O194" s="57">
        <f t="shared" si="60"/>
        <v>27719.83</v>
      </c>
      <c r="P194" s="57"/>
      <c r="Q194" s="57">
        <f t="shared" si="61"/>
        <v>27719.83</v>
      </c>
      <c r="R194" s="119">
        <f t="shared" si="56"/>
        <v>14027.499881670001</v>
      </c>
      <c r="S194" s="58">
        <f t="shared" si="46"/>
        <v>14027.5</v>
      </c>
      <c r="T194" s="58">
        <f t="shared" si="62"/>
        <v>41747.33</v>
      </c>
      <c r="U194" s="81"/>
      <c r="V194" s="82"/>
      <c r="W194" s="82"/>
      <c r="X194" s="82"/>
      <c r="Y194" s="345"/>
      <c r="Z194" s="337"/>
      <c r="AA194" s="7"/>
      <c r="AB194" s="7"/>
    </row>
    <row r="195" spans="1:28" ht="28.5" customHeight="1" x14ac:dyDescent="0.2">
      <c r="A195" s="29"/>
      <c r="B195" s="167"/>
      <c r="C195" s="196"/>
      <c r="D195" s="290"/>
      <c r="E195" s="167"/>
      <c r="F195" s="167"/>
      <c r="G195" s="167"/>
      <c r="H195" s="37"/>
      <c r="I195" s="37"/>
      <c r="J195" s="182"/>
      <c r="K195" s="182"/>
      <c r="L195" s="182"/>
      <c r="M195" s="182"/>
      <c r="N195" s="182"/>
      <c r="O195" s="182"/>
      <c r="P195" s="182"/>
      <c r="Q195" s="182"/>
      <c r="R195" s="125"/>
      <c r="S195" s="27"/>
      <c r="T195" s="61">
        <f>SUM(T193:T194)</f>
        <v>109445.51</v>
      </c>
      <c r="U195" s="62" t="s">
        <v>47</v>
      </c>
      <c r="V195" s="63">
        <f t="shared" ref="V195:V204" si="63">IF(U195="no",ROUND(T195*4/100,2), 0)</f>
        <v>4377.82</v>
      </c>
      <c r="W195" s="63">
        <f t="shared" ref="W195:W204" si="64">IF(U195="no",2,0)</f>
        <v>2</v>
      </c>
      <c r="X195" s="214">
        <f t="shared" ref="X195:X204" si="65">T195-V195-W195</f>
        <v>105065.69</v>
      </c>
      <c r="Y195" s="338">
        <v>1626</v>
      </c>
      <c r="Z195" s="338">
        <v>2031</v>
      </c>
      <c r="AA195" s="7"/>
      <c r="AB195" s="7"/>
    </row>
    <row r="196" spans="1:28" ht="28.5" customHeight="1" x14ac:dyDescent="0.2">
      <c r="A196" s="41">
        <v>183</v>
      </c>
      <c r="B196" s="161" t="s">
        <v>875</v>
      </c>
      <c r="C196" s="197" t="s">
        <v>876</v>
      </c>
      <c r="D196" s="292" t="s">
        <v>877</v>
      </c>
      <c r="E196" s="161" t="s">
        <v>848</v>
      </c>
      <c r="F196" s="161" t="s">
        <v>878</v>
      </c>
      <c r="G196" s="161" t="s">
        <v>879</v>
      </c>
      <c r="H196" s="41">
        <v>5</v>
      </c>
      <c r="I196" s="64" t="s">
        <v>47</v>
      </c>
      <c r="J196" s="65">
        <v>8374.26</v>
      </c>
      <c r="K196" s="65">
        <f t="shared" ref="K196:K207" si="66">ROUND(K$10*H196,2)</f>
        <v>55488.1</v>
      </c>
      <c r="L196" s="66">
        <f t="shared" si="45"/>
        <v>63862.36</v>
      </c>
      <c r="M196" s="281">
        <v>21380.41</v>
      </c>
      <c r="N196" s="66"/>
      <c r="O196" s="66">
        <f t="shared" ref="O196:O207" si="67">L196-M196</f>
        <v>42481.95</v>
      </c>
      <c r="P196" s="66"/>
      <c r="Q196" s="66">
        <f t="shared" ref="Q196:Q207" si="68">O196+P196</f>
        <v>42481.95</v>
      </c>
      <c r="R196" s="121">
        <f t="shared" ref="R196:R207" si="69">ROUND(X$4/L$249*L196,8)</f>
        <v>21499.66801985</v>
      </c>
      <c r="S196" s="66">
        <f t="shared" si="46"/>
        <v>21499.67</v>
      </c>
      <c r="T196" s="66">
        <f t="shared" ref="T196:T207" si="70">Q196+S196</f>
        <v>63981.619999999995</v>
      </c>
      <c r="U196" s="67" t="s">
        <v>47</v>
      </c>
      <c r="V196" s="102">
        <f t="shared" si="63"/>
        <v>2559.2600000000002</v>
      </c>
      <c r="W196" s="68">
        <f t="shared" si="64"/>
        <v>2</v>
      </c>
      <c r="X196" s="111">
        <f t="shared" si="65"/>
        <v>61420.359999999993</v>
      </c>
      <c r="Y196" s="289">
        <v>1627</v>
      </c>
      <c r="Z196" s="289">
        <v>2032</v>
      </c>
      <c r="AA196" s="7"/>
      <c r="AB196" s="7"/>
    </row>
    <row r="197" spans="1:28" ht="28.5" customHeight="1" x14ac:dyDescent="0.2">
      <c r="A197" s="50">
        <v>184</v>
      </c>
      <c r="B197" s="162" t="s">
        <v>880</v>
      </c>
      <c r="C197" s="188" t="s">
        <v>881</v>
      </c>
      <c r="D197" s="292" t="s">
        <v>882</v>
      </c>
      <c r="E197" s="162" t="s">
        <v>848</v>
      </c>
      <c r="F197" s="162" t="s">
        <v>883</v>
      </c>
      <c r="G197" s="162" t="s">
        <v>884</v>
      </c>
      <c r="H197" s="50">
        <v>3</v>
      </c>
      <c r="I197" s="69" t="s">
        <v>47</v>
      </c>
      <c r="J197" s="70">
        <v>8374.26</v>
      </c>
      <c r="K197" s="70">
        <f t="shared" si="66"/>
        <v>33292.86</v>
      </c>
      <c r="L197" s="71">
        <f t="shared" si="45"/>
        <v>41667.120000000003</v>
      </c>
      <c r="M197" s="282">
        <v>13947.29</v>
      </c>
      <c r="N197" s="71"/>
      <c r="O197" s="71">
        <f t="shared" si="67"/>
        <v>27719.83</v>
      </c>
      <c r="P197" s="71"/>
      <c r="Q197" s="71">
        <f t="shared" si="68"/>
        <v>27719.83</v>
      </c>
      <c r="R197" s="122">
        <f t="shared" si="69"/>
        <v>14027.499881670001</v>
      </c>
      <c r="S197" s="71">
        <f t="shared" si="46"/>
        <v>14027.5</v>
      </c>
      <c r="T197" s="71">
        <f t="shared" si="70"/>
        <v>41747.33</v>
      </c>
      <c r="U197" s="72" t="s">
        <v>47</v>
      </c>
      <c r="V197" s="102">
        <f t="shared" si="63"/>
        <v>1669.89</v>
      </c>
      <c r="W197" s="73">
        <f t="shared" si="64"/>
        <v>2</v>
      </c>
      <c r="X197" s="74">
        <f t="shared" si="65"/>
        <v>40075.440000000002</v>
      </c>
      <c r="Y197" s="289">
        <v>1629</v>
      </c>
      <c r="Z197" s="289">
        <v>2034</v>
      </c>
      <c r="AA197" s="7"/>
      <c r="AB197" s="7"/>
    </row>
    <row r="198" spans="1:28" ht="28.5" customHeight="1" x14ac:dyDescent="0.2">
      <c r="A198" s="41">
        <v>185</v>
      </c>
      <c r="B198" s="162" t="s">
        <v>885</v>
      </c>
      <c r="C198" s="188" t="s">
        <v>886</v>
      </c>
      <c r="D198" s="292" t="s">
        <v>887</v>
      </c>
      <c r="E198" s="163" t="s">
        <v>848</v>
      </c>
      <c r="F198" s="162" t="s">
        <v>888</v>
      </c>
      <c r="G198" s="162" t="s">
        <v>889</v>
      </c>
      <c r="H198" s="50">
        <v>4</v>
      </c>
      <c r="I198" s="69" t="s">
        <v>47</v>
      </c>
      <c r="J198" s="70">
        <v>8374.26</v>
      </c>
      <c r="K198" s="70">
        <f t="shared" si="66"/>
        <v>44390.48</v>
      </c>
      <c r="L198" s="71">
        <f t="shared" si="45"/>
        <v>52764.740000000005</v>
      </c>
      <c r="M198" s="282">
        <v>17663.849999999999</v>
      </c>
      <c r="N198" s="71"/>
      <c r="O198" s="71">
        <f t="shared" si="67"/>
        <v>35100.890000000007</v>
      </c>
      <c r="P198" s="71"/>
      <c r="Q198" s="71">
        <f t="shared" si="68"/>
        <v>35100.890000000007</v>
      </c>
      <c r="R198" s="122">
        <f t="shared" si="69"/>
        <v>17763.583950759999</v>
      </c>
      <c r="S198" s="71">
        <f t="shared" si="46"/>
        <v>17763.580000000002</v>
      </c>
      <c r="T198" s="71">
        <f t="shared" si="70"/>
        <v>52864.470000000008</v>
      </c>
      <c r="U198" s="72" t="s">
        <v>47</v>
      </c>
      <c r="V198" s="102">
        <f t="shared" si="63"/>
        <v>2114.58</v>
      </c>
      <c r="W198" s="73">
        <f t="shared" si="64"/>
        <v>2</v>
      </c>
      <c r="X198" s="74">
        <f t="shared" si="65"/>
        <v>50747.890000000007</v>
      </c>
      <c r="Y198" s="289">
        <v>1631</v>
      </c>
      <c r="Z198" s="289">
        <v>2036</v>
      </c>
      <c r="AA198" s="7"/>
      <c r="AB198" s="7"/>
    </row>
    <row r="199" spans="1:28" ht="28.5" customHeight="1" x14ac:dyDescent="0.2">
      <c r="A199" s="50">
        <v>186</v>
      </c>
      <c r="B199" s="162" t="s">
        <v>890</v>
      </c>
      <c r="C199" s="188" t="s">
        <v>891</v>
      </c>
      <c r="D199" s="292" t="s">
        <v>892</v>
      </c>
      <c r="E199" s="162" t="s">
        <v>848</v>
      </c>
      <c r="F199" s="162" t="s">
        <v>893</v>
      </c>
      <c r="G199" s="162" t="s">
        <v>46</v>
      </c>
      <c r="H199" s="50">
        <v>4</v>
      </c>
      <c r="I199" s="69" t="s">
        <v>47</v>
      </c>
      <c r="J199" s="70">
        <v>8374.26</v>
      </c>
      <c r="K199" s="70">
        <f t="shared" si="66"/>
        <v>44390.48</v>
      </c>
      <c r="L199" s="71">
        <f t="shared" ref="L199:L240" si="71">J199+K199</f>
        <v>52764.740000000005</v>
      </c>
      <c r="M199" s="282">
        <v>17663.849999999999</v>
      </c>
      <c r="N199" s="71"/>
      <c r="O199" s="71">
        <f t="shared" si="67"/>
        <v>35100.890000000007</v>
      </c>
      <c r="P199" s="71"/>
      <c r="Q199" s="71">
        <f t="shared" si="68"/>
        <v>35100.890000000007</v>
      </c>
      <c r="R199" s="122">
        <f t="shared" si="69"/>
        <v>17763.583950759999</v>
      </c>
      <c r="S199" s="71">
        <f t="shared" si="46"/>
        <v>17763.580000000002</v>
      </c>
      <c r="T199" s="71">
        <f t="shared" si="70"/>
        <v>52864.470000000008</v>
      </c>
      <c r="U199" s="72" t="s">
        <v>47</v>
      </c>
      <c r="V199" s="102">
        <f t="shared" si="63"/>
        <v>2114.58</v>
      </c>
      <c r="W199" s="73">
        <f t="shared" si="64"/>
        <v>2</v>
      </c>
      <c r="X199" s="74">
        <f t="shared" si="65"/>
        <v>50747.890000000007</v>
      </c>
      <c r="Y199" s="289">
        <v>1633</v>
      </c>
      <c r="Z199" s="289">
        <v>2038</v>
      </c>
      <c r="AA199" s="7"/>
      <c r="AB199" s="7"/>
    </row>
    <row r="200" spans="1:28" ht="28.5" customHeight="1" x14ac:dyDescent="0.2">
      <c r="A200" s="41">
        <v>187</v>
      </c>
      <c r="B200" s="162" t="s">
        <v>894</v>
      </c>
      <c r="C200" s="188" t="s">
        <v>895</v>
      </c>
      <c r="D200" s="292" t="s">
        <v>896</v>
      </c>
      <c r="E200" s="162" t="s">
        <v>848</v>
      </c>
      <c r="F200" s="162" t="s">
        <v>897</v>
      </c>
      <c r="G200" s="162" t="s">
        <v>898</v>
      </c>
      <c r="H200" s="50">
        <v>2</v>
      </c>
      <c r="I200" s="69" t="s">
        <v>47</v>
      </c>
      <c r="J200" s="70">
        <v>8374.26</v>
      </c>
      <c r="K200" s="70">
        <f t="shared" si="66"/>
        <v>22195.24</v>
      </c>
      <c r="L200" s="71">
        <f t="shared" si="71"/>
        <v>30569.5</v>
      </c>
      <c r="M200" s="282">
        <v>10230.73</v>
      </c>
      <c r="N200" s="71"/>
      <c r="O200" s="71">
        <f t="shared" si="67"/>
        <v>20338.77</v>
      </c>
      <c r="P200" s="71"/>
      <c r="Q200" s="71">
        <f t="shared" si="68"/>
        <v>20338.77</v>
      </c>
      <c r="R200" s="122">
        <f t="shared" si="69"/>
        <v>10291.41581258</v>
      </c>
      <c r="S200" s="71">
        <f t="shared" si="46"/>
        <v>10291.42</v>
      </c>
      <c r="T200" s="71">
        <f t="shared" si="70"/>
        <v>30630.190000000002</v>
      </c>
      <c r="U200" s="72" t="s">
        <v>47</v>
      </c>
      <c r="V200" s="102">
        <f t="shared" si="63"/>
        <v>1225.21</v>
      </c>
      <c r="W200" s="73">
        <f t="shared" si="64"/>
        <v>2</v>
      </c>
      <c r="X200" s="74">
        <f t="shared" si="65"/>
        <v>29402.980000000003</v>
      </c>
      <c r="Y200" s="289">
        <v>1634</v>
      </c>
      <c r="Z200" s="289">
        <v>2039</v>
      </c>
      <c r="AA200" s="7"/>
      <c r="AB200" s="7"/>
    </row>
    <row r="201" spans="1:28" ht="28.5" customHeight="1" x14ac:dyDescent="0.2">
      <c r="A201" s="50">
        <v>188</v>
      </c>
      <c r="B201" s="162" t="s">
        <v>899</v>
      </c>
      <c r="C201" s="188" t="s">
        <v>900</v>
      </c>
      <c r="D201" s="292" t="s">
        <v>901</v>
      </c>
      <c r="E201" s="162" t="s">
        <v>848</v>
      </c>
      <c r="F201" s="162" t="s">
        <v>902</v>
      </c>
      <c r="G201" s="162" t="s">
        <v>903</v>
      </c>
      <c r="H201" s="50">
        <v>5</v>
      </c>
      <c r="I201" s="69" t="s">
        <v>47</v>
      </c>
      <c r="J201" s="70">
        <v>8374.26</v>
      </c>
      <c r="K201" s="70">
        <f t="shared" si="66"/>
        <v>55488.1</v>
      </c>
      <c r="L201" s="71">
        <f t="shared" si="71"/>
        <v>63862.36</v>
      </c>
      <c r="M201" s="282">
        <v>21380.41</v>
      </c>
      <c r="N201" s="71"/>
      <c r="O201" s="71">
        <f t="shared" si="67"/>
        <v>42481.95</v>
      </c>
      <c r="P201" s="71"/>
      <c r="Q201" s="71">
        <f t="shared" si="68"/>
        <v>42481.95</v>
      </c>
      <c r="R201" s="122">
        <f t="shared" si="69"/>
        <v>21499.66801985</v>
      </c>
      <c r="S201" s="71">
        <f t="shared" si="46"/>
        <v>21499.67</v>
      </c>
      <c r="T201" s="71">
        <f t="shared" si="70"/>
        <v>63981.619999999995</v>
      </c>
      <c r="U201" s="72" t="s">
        <v>47</v>
      </c>
      <c r="V201" s="102">
        <f t="shared" si="63"/>
        <v>2559.2600000000002</v>
      </c>
      <c r="W201" s="73">
        <f t="shared" si="64"/>
        <v>2</v>
      </c>
      <c r="X201" s="74">
        <f t="shared" si="65"/>
        <v>61420.359999999993</v>
      </c>
      <c r="Y201" s="361">
        <v>1636</v>
      </c>
      <c r="Z201" s="289">
        <v>2041</v>
      </c>
      <c r="AA201" s="7"/>
      <c r="AB201" s="7"/>
    </row>
    <row r="202" spans="1:28" ht="28.5" customHeight="1" x14ac:dyDescent="0.2">
      <c r="A202" s="41">
        <v>189</v>
      </c>
      <c r="B202" s="162" t="s">
        <v>904</v>
      </c>
      <c r="C202" s="188" t="s">
        <v>905</v>
      </c>
      <c r="D202" s="292" t="s">
        <v>906</v>
      </c>
      <c r="E202" s="162" t="s">
        <v>848</v>
      </c>
      <c r="F202" s="162" t="s">
        <v>907</v>
      </c>
      <c r="G202" s="162" t="s">
        <v>908</v>
      </c>
      <c r="H202" s="50">
        <v>3</v>
      </c>
      <c r="I202" s="69" t="s">
        <v>47</v>
      </c>
      <c r="J202" s="70">
        <v>8374.26</v>
      </c>
      <c r="K202" s="70">
        <f t="shared" si="66"/>
        <v>33292.86</v>
      </c>
      <c r="L202" s="71">
        <f t="shared" si="71"/>
        <v>41667.120000000003</v>
      </c>
      <c r="M202" s="282">
        <v>13947.29</v>
      </c>
      <c r="N202" s="71"/>
      <c r="O202" s="71">
        <f t="shared" si="67"/>
        <v>27719.83</v>
      </c>
      <c r="P202" s="71"/>
      <c r="Q202" s="71">
        <f t="shared" si="68"/>
        <v>27719.83</v>
      </c>
      <c r="R202" s="122">
        <f t="shared" si="69"/>
        <v>14027.499881670001</v>
      </c>
      <c r="S202" s="71">
        <f t="shared" si="46"/>
        <v>14027.5</v>
      </c>
      <c r="T202" s="71">
        <f t="shared" si="70"/>
        <v>41747.33</v>
      </c>
      <c r="U202" s="72" t="s">
        <v>47</v>
      </c>
      <c r="V202" s="102">
        <f t="shared" si="63"/>
        <v>1669.89</v>
      </c>
      <c r="W202" s="73">
        <f t="shared" si="64"/>
        <v>2</v>
      </c>
      <c r="X202" s="74">
        <f t="shared" si="65"/>
        <v>40075.440000000002</v>
      </c>
      <c r="Y202" s="289">
        <v>1639</v>
      </c>
      <c r="Z202" s="289">
        <v>2044</v>
      </c>
      <c r="AA202" s="7"/>
      <c r="AB202" s="7"/>
    </row>
    <row r="203" spans="1:28" ht="28.5" customHeight="1" x14ac:dyDescent="0.2">
      <c r="A203" s="50">
        <v>190</v>
      </c>
      <c r="B203" s="162" t="s">
        <v>909</v>
      </c>
      <c r="C203" s="188" t="s">
        <v>910</v>
      </c>
      <c r="D203" s="292" t="s">
        <v>911</v>
      </c>
      <c r="E203" s="162" t="s">
        <v>848</v>
      </c>
      <c r="F203" s="162" t="s">
        <v>912</v>
      </c>
      <c r="G203" s="162" t="s">
        <v>913</v>
      </c>
      <c r="H203" s="50">
        <v>3</v>
      </c>
      <c r="I203" s="69" t="s">
        <v>47</v>
      </c>
      <c r="J203" s="70">
        <v>8374.26</v>
      </c>
      <c r="K203" s="70">
        <f t="shared" si="66"/>
        <v>33292.86</v>
      </c>
      <c r="L203" s="71">
        <f t="shared" si="71"/>
        <v>41667.120000000003</v>
      </c>
      <c r="M203" s="282">
        <v>13947.29</v>
      </c>
      <c r="N203" s="71"/>
      <c r="O203" s="71">
        <f t="shared" si="67"/>
        <v>27719.83</v>
      </c>
      <c r="P203" s="71"/>
      <c r="Q203" s="71">
        <f t="shared" si="68"/>
        <v>27719.83</v>
      </c>
      <c r="R203" s="122">
        <f t="shared" si="69"/>
        <v>14027.499881670001</v>
      </c>
      <c r="S203" s="71">
        <f t="shared" si="46"/>
        <v>14027.5</v>
      </c>
      <c r="T203" s="71">
        <f t="shared" si="70"/>
        <v>41747.33</v>
      </c>
      <c r="U203" s="72" t="s">
        <v>47</v>
      </c>
      <c r="V203" s="102">
        <f t="shared" si="63"/>
        <v>1669.89</v>
      </c>
      <c r="W203" s="73">
        <f t="shared" si="64"/>
        <v>2</v>
      </c>
      <c r="X203" s="74">
        <f t="shared" si="65"/>
        <v>40075.440000000002</v>
      </c>
      <c r="Y203" s="289">
        <v>1641</v>
      </c>
      <c r="Z203" s="289">
        <v>2046</v>
      </c>
      <c r="AA203" s="7"/>
      <c r="AB203" s="7"/>
    </row>
    <row r="204" spans="1:28" ht="28.5" customHeight="1" x14ac:dyDescent="0.2">
      <c r="A204" s="40">
        <v>191</v>
      </c>
      <c r="B204" s="164" t="s">
        <v>914</v>
      </c>
      <c r="C204" s="193" t="s">
        <v>915</v>
      </c>
      <c r="D204" s="297" t="s">
        <v>916</v>
      </c>
      <c r="E204" s="164" t="s">
        <v>848</v>
      </c>
      <c r="F204" s="164" t="s">
        <v>135</v>
      </c>
      <c r="G204" s="164" t="s">
        <v>917</v>
      </c>
      <c r="H204" s="148">
        <v>3</v>
      </c>
      <c r="I204" s="75" t="s">
        <v>47</v>
      </c>
      <c r="J204" s="70">
        <v>8374.26</v>
      </c>
      <c r="K204" s="70">
        <f t="shared" si="66"/>
        <v>33292.86</v>
      </c>
      <c r="L204" s="76">
        <f t="shared" si="71"/>
        <v>41667.120000000003</v>
      </c>
      <c r="M204" s="285">
        <v>13947.29</v>
      </c>
      <c r="N204" s="76"/>
      <c r="O204" s="76">
        <f t="shared" si="67"/>
        <v>27719.83</v>
      </c>
      <c r="P204" s="76"/>
      <c r="Q204" s="76">
        <f t="shared" si="68"/>
        <v>27719.83</v>
      </c>
      <c r="R204" s="123">
        <f t="shared" si="69"/>
        <v>14027.499881670001</v>
      </c>
      <c r="S204" s="76">
        <f t="shared" ref="S204:S242" si="72">ROUND(R204,2)</f>
        <v>14027.5</v>
      </c>
      <c r="T204" s="76">
        <f t="shared" si="70"/>
        <v>41747.33</v>
      </c>
      <c r="U204" s="77" t="s">
        <v>47</v>
      </c>
      <c r="V204" s="78">
        <f t="shared" si="63"/>
        <v>1669.89</v>
      </c>
      <c r="W204" s="70">
        <f t="shared" si="64"/>
        <v>2</v>
      </c>
      <c r="X204" s="79">
        <f t="shared" si="65"/>
        <v>40075.440000000002</v>
      </c>
      <c r="Y204" s="334">
        <v>1642</v>
      </c>
      <c r="Z204" s="334">
        <v>2047</v>
      </c>
      <c r="AA204" s="7"/>
      <c r="AB204" s="7"/>
    </row>
    <row r="205" spans="1:28" ht="28.5" customHeight="1" x14ac:dyDescent="0.2">
      <c r="A205" s="23">
        <v>11</v>
      </c>
      <c r="B205" s="156" t="s">
        <v>918</v>
      </c>
      <c r="C205" s="195" t="s">
        <v>919</v>
      </c>
      <c r="D205" s="305" t="s">
        <v>920</v>
      </c>
      <c r="E205" s="156" t="s">
        <v>80</v>
      </c>
      <c r="F205" s="156" t="s">
        <v>102</v>
      </c>
      <c r="G205" s="156" t="s">
        <v>921</v>
      </c>
      <c r="H205" s="42">
        <v>2</v>
      </c>
      <c r="I205" s="52" t="s">
        <v>47</v>
      </c>
      <c r="J205" s="53">
        <v>8374.26</v>
      </c>
      <c r="K205" s="53">
        <f>ROUND(K$10*H205,2)</f>
        <v>22195.24</v>
      </c>
      <c r="L205" s="54">
        <f>J205+K205</f>
        <v>30569.5</v>
      </c>
      <c r="M205" s="279">
        <v>10230.719999999999</v>
      </c>
      <c r="N205" s="54"/>
      <c r="O205" s="54">
        <f>L205-M205</f>
        <v>20338.78</v>
      </c>
      <c r="P205" s="54"/>
      <c r="Q205" s="54">
        <f>O205+P205</f>
        <v>20338.78</v>
      </c>
      <c r="R205" s="118">
        <f t="shared" si="69"/>
        <v>10291.41581258</v>
      </c>
      <c r="S205" s="54">
        <f t="shared" si="72"/>
        <v>10291.42</v>
      </c>
      <c r="T205" s="135">
        <f>Q205+S205</f>
        <v>30630.199999999997</v>
      </c>
      <c r="U205" s="136"/>
      <c r="V205" s="137"/>
      <c r="W205" s="137"/>
      <c r="X205" s="55"/>
      <c r="Y205" s="343"/>
      <c r="Z205" s="335"/>
      <c r="AA205" s="7"/>
      <c r="AB205" s="7"/>
    </row>
    <row r="206" spans="1:28" ht="28.5" customHeight="1" x14ac:dyDescent="0.2">
      <c r="A206" s="24">
        <v>192</v>
      </c>
      <c r="B206" s="158" t="s">
        <v>922</v>
      </c>
      <c r="C206" s="185" t="s">
        <v>919</v>
      </c>
      <c r="D206" s="301" t="s">
        <v>920</v>
      </c>
      <c r="E206" s="158" t="s">
        <v>351</v>
      </c>
      <c r="F206" s="158" t="s">
        <v>923</v>
      </c>
      <c r="G206" s="243" t="s">
        <v>924</v>
      </c>
      <c r="H206" s="131">
        <v>2</v>
      </c>
      <c r="I206" s="56" t="s">
        <v>47</v>
      </c>
      <c r="J206" s="57">
        <v>8374.26</v>
      </c>
      <c r="K206" s="57">
        <f>ROUND(K$10*H206,2)</f>
        <v>22195.24</v>
      </c>
      <c r="L206" s="58">
        <f>J206+K206</f>
        <v>30569.5</v>
      </c>
      <c r="M206" s="280">
        <v>10230.73</v>
      </c>
      <c r="N206" s="58"/>
      <c r="O206" s="58">
        <f>L206-M206</f>
        <v>20338.77</v>
      </c>
      <c r="P206" s="58"/>
      <c r="Q206" s="58">
        <f>O206+P206</f>
        <v>20338.77</v>
      </c>
      <c r="R206" s="119">
        <f t="shared" si="69"/>
        <v>10291.41581258</v>
      </c>
      <c r="S206" s="58">
        <f t="shared" si="72"/>
        <v>10291.42</v>
      </c>
      <c r="T206" s="139">
        <f>Q206+S206</f>
        <v>30630.190000000002</v>
      </c>
      <c r="U206" s="241"/>
      <c r="V206" s="242"/>
      <c r="W206" s="242"/>
      <c r="X206" s="59"/>
      <c r="Y206" s="344"/>
      <c r="Z206" s="336"/>
      <c r="AA206" s="7"/>
      <c r="AB206" s="108"/>
    </row>
    <row r="207" spans="1:28" ht="28.5" customHeight="1" x14ac:dyDescent="0.2">
      <c r="A207" s="24">
        <v>193</v>
      </c>
      <c r="B207" s="158" t="s">
        <v>925</v>
      </c>
      <c r="C207" s="188" t="s">
        <v>919</v>
      </c>
      <c r="D207" s="301" t="s">
        <v>920</v>
      </c>
      <c r="E207" s="158" t="s">
        <v>926</v>
      </c>
      <c r="F207" s="158" t="s">
        <v>927</v>
      </c>
      <c r="G207" s="158" t="s">
        <v>924</v>
      </c>
      <c r="H207" s="131">
        <v>3</v>
      </c>
      <c r="I207" s="56" t="s">
        <v>47</v>
      </c>
      <c r="J207" s="57">
        <v>8374.26</v>
      </c>
      <c r="K207" s="57">
        <f t="shared" si="66"/>
        <v>33292.86</v>
      </c>
      <c r="L207" s="58">
        <f t="shared" si="71"/>
        <v>41667.120000000003</v>
      </c>
      <c r="M207" s="280">
        <v>13947.29</v>
      </c>
      <c r="N207" s="58"/>
      <c r="O207" s="58">
        <f t="shared" si="67"/>
        <v>27719.83</v>
      </c>
      <c r="P207" s="58"/>
      <c r="Q207" s="58">
        <f t="shared" si="68"/>
        <v>27719.83</v>
      </c>
      <c r="R207" s="119">
        <f t="shared" si="69"/>
        <v>14027.499881670001</v>
      </c>
      <c r="S207" s="58">
        <f t="shared" si="72"/>
        <v>14027.5</v>
      </c>
      <c r="T207" s="139">
        <f t="shared" si="70"/>
        <v>41747.33</v>
      </c>
      <c r="U207" s="140"/>
      <c r="V207" s="141"/>
      <c r="W207" s="141"/>
      <c r="X207" s="82"/>
      <c r="Y207" s="344"/>
      <c r="Z207" s="336"/>
      <c r="AA207" s="7"/>
      <c r="AB207" s="7"/>
    </row>
    <row r="208" spans="1:28" ht="28.5" customHeight="1" x14ac:dyDescent="0.2">
      <c r="A208" s="30"/>
      <c r="B208" s="167"/>
      <c r="C208" s="194"/>
      <c r="D208" s="299"/>
      <c r="E208" s="167"/>
      <c r="F208" s="167"/>
      <c r="G208" s="167"/>
      <c r="H208" s="31"/>
      <c r="I208" s="31"/>
      <c r="J208" s="85"/>
      <c r="K208" s="85"/>
      <c r="L208" s="85"/>
      <c r="M208" s="85"/>
      <c r="N208" s="85"/>
      <c r="O208" s="85"/>
      <c r="P208" s="85"/>
      <c r="Q208" s="85"/>
      <c r="R208" s="126"/>
      <c r="S208" s="183"/>
      <c r="T208" s="61">
        <f>SUM(T205:T207)</f>
        <v>103007.72</v>
      </c>
      <c r="U208" s="352" t="s">
        <v>97</v>
      </c>
      <c r="V208" s="87">
        <f>IF(U208="no",ROUND(T208*4/100,2), 0)</f>
        <v>0</v>
      </c>
      <c r="W208" s="87">
        <f>IF(U208="no",2,0)</f>
        <v>0</v>
      </c>
      <c r="X208" s="213">
        <f>T208-V208-W208</f>
        <v>103007.72</v>
      </c>
      <c r="Y208" s="289">
        <v>1644</v>
      </c>
      <c r="Z208" s="289">
        <v>2049</v>
      </c>
      <c r="AA208" s="7"/>
      <c r="AB208" s="7"/>
    </row>
    <row r="209" spans="1:28" ht="28.5" customHeight="1" x14ac:dyDescent="0.2">
      <c r="A209" s="41">
        <v>194</v>
      </c>
      <c r="B209" s="168" t="s">
        <v>928</v>
      </c>
      <c r="C209" s="198" t="s">
        <v>929</v>
      </c>
      <c r="D209" s="306" t="s">
        <v>930</v>
      </c>
      <c r="E209" s="168" t="s">
        <v>848</v>
      </c>
      <c r="F209" s="169" t="s">
        <v>931</v>
      </c>
      <c r="G209" s="169" t="s">
        <v>932</v>
      </c>
      <c r="H209" s="40">
        <v>2</v>
      </c>
      <c r="I209" s="88" t="s">
        <v>47</v>
      </c>
      <c r="J209" s="65">
        <v>8374.26</v>
      </c>
      <c r="K209" s="65">
        <f t="shared" ref="K209:K211" si="73">ROUND(K$10*H209,2)</f>
        <v>22195.24</v>
      </c>
      <c r="L209" s="89">
        <f t="shared" si="71"/>
        <v>30569.5</v>
      </c>
      <c r="M209" s="287">
        <v>6514.17</v>
      </c>
      <c r="N209" s="89"/>
      <c r="O209" s="89">
        <f>L209-M209</f>
        <v>24055.33</v>
      </c>
      <c r="P209" s="89"/>
      <c r="Q209" s="89">
        <f>O209+P209</f>
        <v>24055.33</v>
      </c>
      <c r="R209" s="127">
        <f>ROUND(X$4/L$249*L209,8)</f>
        <v>10291.41581258</v>
      </c>
      <c r="S209" s="90">
        <f t="shared" si="72"/>
        <v>10291.42</v>
      </c>
      <c r="T209" s="89">
        <f t="shared" ref="T209:T211" si="74">Q209+S209</f>
        <v>34346.75</v>
      </c>
      <c r="U209" s="91" t="s">
        <v>47</v>
      </c>
      <c r="V209" s="78">
        <f>IF(U209="no",ROUND(T209*4/100,2), 0)</f>
        <v>1373.87</v>
      </c>
      <c r="W209" s="65">
        <f>IF(U209="no",2,0)</f>
        <v>2</v>
      </c>
      <c r="X209" s="92">
        <f>T209-V209-W209</f>
        <v>32970.879999999997</v>
      </c>
      <c r="Y209" s="341">
        <v>1645</v>
      </c>
      <c r="Z209" s="341">
        <v>2050</v>
      </c>
      <c r="AA209" s="7"/>
      <c r="AB209" s="7"/>
    </row>
    <row r="210" spans="1:28" ht="28.5" customHeight="1" x14ac:dyDescent="0.2">
      <c r="A210" s="23">
        <v>195</v>
      </c>
      <c r="B210" s="156" t="s">
        <v>933</v>
      </c>
      <c r="C210" s="195" t="s">
        <v>934</v>
      </c>
      <c r="D210" s="291" t="s">
        <v>935</v>
      </c>
      <c r="E210" s="156" t="s">
        <v>230</v>
      </c>
      <c r="F210" s="157" t="s">
        <v>936</v>
      </c>
      <c r="G210" s="156" t="s">
        <v>937</v>
      </c>
      <c r="H210" s="131">
        <v>3</v>
      </c>
      <c r="I210" s="52" t="s">
        <v>47</v>
      </c>
      <c r="J210" s="53">
        <v>8374.26</v>
      </c>
      <c r="K210" s="53">
        <f t="shared" si="73"/>
        <v>33292.86</v>
      </c>
      <c r="L210" s="53">
        <f t="shared" si="71"/>
        <v>41667.120000000003</v>
      </c>
      <c r="M210" s="279">
        <v>13947.29</v>
      </c>
      <c r="N210" s="53"/>
      <c r="O210" s="53">
        <f>L210-M210</f>
        <v>27719.83</v>
      </c>
      <c r="P210" s="53"/>
      <c r="Q210" s="53">
        <f>O210+P210</f>
        <v>27719.83</v>
      </c>
      <c r="R210" s="118">
        <f>ROUND(X$4/L$249*L210,8)</f>
        <v>14027.499881670001</v>
      </c>
      <c r="S210" s="54">
        <f t="shared" si="72"/>
        <v>14027.5</v>
      </c>
      <c r="T210" s="54">
        <f t="shared" si="74"/>
        <v>41747.33</v>
      </c>
      <c r="U210" s="80"/>
      <c r="V210" s="55"/>
      <c r="W210" s="55"/>
      <c r="X210" s="55"/>
      <c r="Y210" s="343"/>
      <c r="Z210" s="335"/>
      <c r="AA210" s="7"/>
      <c r="AB210" s="7"/>
    </row>
    <row r="211" spans="1:28" ht="28.5" customHeight="1" x14ac:dyDescent="0.2">
      <c r="A211" s="24">
        <v>196</v>
      </c>
      <c r="B211" s="158" t="s">
        <v>938</v>
      </c>
      <c r="C211" s="188" t="s">
        <v>934</v>
      </c>
      <c r="D211" s="292" t="s">
        <v>935</v>
      </c>
      <c r="E211" s="158" t="s">
        <v>848</v>
      </c>
      <c r="F211" s="159" t="s">
        <v>939</v>
      </c>
      <c r="G211" s="158" t="s">
        <v>937</v>
      </c>
      <c r="H211" s="131">
        <v>3</v>
      </c>
      <c r="I211" s="56" t="s">
        <v>47</v>
      </c>
      <c r="J211" s="93">
        <v>8374.26</v>
      </c>
      <c r="K211" s="93">
        <f t="shared" si="73"/>
        <v>33292.86</v>
      </c>
      <c r="L211" s="93">
        <f t="shared" si="71"/>
        <v>41667.120000000003</v>
      </c>
      <c r="M211" s="288">
        <v>17663.849999999999</v>
      </c>
      <c r="N211" s="93"/>
      <c r="O211" s="93">
        <f>L211-M211</f>
        <v>24003.270000000004</v>
      </c>
      <c r="P211" s="93"/>
      <c r="Q211" s="93">
        <f>O211+P211</f>
        <v>24003.270000000004</v>
      </c>
      <c r="R211" s="128">
        <f>ROUND(X$4/L$249*L211,8)</f>
        <v>14027.499881670001</v>
      </c>
      <c r="S211" s="94">
        <f t="shared" si="72"/>
        <v>14027.5</v>
      </c>
      <c r="T211" s="58">
        <f t="shared" si="74"/>
        <v>38030.770000000004</v>
      </c>
      <c r="U211" s="81"/>
      <c r="V211" s="82"/>
      <c r="W211" s="82"/>
      <c r="X211" s="82"/>
      <c r="Y211" s="345"/>
      <c r="Z211" s="337"/>
      <c r="AA211" s="7"/>
      <c r="AB211" s="7"/>
    </row>
    <row r="212" spans="1:28" ht="28.5" customHeight="1" x14ac:dyDescent="0.2">
      <c r="A212" s="30"/>
      <c r="B212" s="167"/>
      <c r="C212" s="194"/>
      <c r="D212" s="299"/>
      <c r="E212" s="167"/>
      <c r="F212" s="167"/>
      <c r="G212" s="167"/>
      <c r="H212" s="31"/>
      <c r="I212" s="31"/>
      <c r="J212" s="85"/>
      <c r="K212" s="85"/>
      <c r="L212" s="85"/>
      <c r="M212" s="85"/>
      <c r="N212" s="85"/>
      <c r="O212" s="85"/>
      <c r="P212" s="85"/>
      <c r="Q212" s="85"/>
      <c r="R212" s="126"/>
      <c r="S212" s="183"/>
      <c r="T212" s="95">
        <f>SUM(T210:T211)</f>
        <v>79778.100000000006</v>
      </c>
      <c r="U212" s="202" t="s">
        <v>97</v>
      </c>
      <c r="V212" s="63">
        <f t="shared" ref="V212:V223" si="75">IF(U212="no",ROUND(T212*4/100,2), 0)</f>
        <v>0</v>
      </c>
      <c r="W212" s="63">
        <f t="shared" ref="W212:W223" si="76">IF(U212="no",2,0)</f>
        <v>0</v>
      </c>
      <c r="X212" s="212">
        <f t="shared" ref="X212:X223" si="77">T212-V212-W212</f>
        <v>79778.100000000006</v>
      </c>
      <c r="Y212" s="338">
        <v>1646</v>
      </c>
      <c r="Z212" s="338">
        <v>2051</v>
      </c>
      <c r="AA212" s="7"/>
      <c r="AB212" s="7"/>
    </row>
    <row r="213" spans="1:28" ht="28.5" customHeight="1" x14ac:dyDescent="0.2">
      <c r="A213" s="41">
        <v>197</v>
      </c>
      <c r="B213" s="162" t="s">
        <v>940</v>
      </c>
      <c r="C213" s="188" t="s">
        <v>941</v>
      </c>
      <c r="D213" s="292" t="s">
        <v>942</v>
      </c>
      <c r="E213" s="162" t="s">
        <v>943</v>
      </c>
      <c r="F213" s="162" t="s">
        <v>944</v>
      </c>
      <c r="G213" s="162" t="s">
        <v>945</v>
      </c>
      <c r="H213" s="50">
        <v>1</v>
      </c>
      <c r="I213" s="69" t="s">
        <v>47</v>
      </c>
      <c r="J213" s="70">
        <v>8374.26</v>
      </c>
      <c r="K213" s="70">
        <f t="shared" ref="K213:K225" si="78">ROUND(K$10*H213,2)</f>
        <v>11097.62</v>
      </c>
      <c r="L213" s="71">
        <f t="shared" si="71"/>
        <v>19471.88</v>
      </c>
      <c r="M213" s="282">
        <v>6514.17</v>
      </c>
      <c r="N213" s="71"/>
      <c r="O213" s="71">
        <f t="shared" ref="O213:O225" si="79">L213-M213</f>
        <v>12957.710000000001</v>
      </c>
      <c r="P213" s="71"/>
      <c r="Q213" s="71">
        <f t="shared" ref="Q213:Q225" si="80">O213+P213</f>
        <v>12957.710000000001</v>
      </c>
      <c r="R213" s="122">
        <f t="shared" ref="R213:R224" si="81">ROUND(X$4/L$249*L213,8)</f>
        <v>6555.33174349</v>
      </c>
      <c r="S213" s="96">
        <f t="shared" si="72"/>
        <v>6555.33</v>
      </c>
      <c r="T213" s="71">
        <f t="shared" ref="T213:T225" si="82">Q213+S213</f>
        <v>19513.04</v>
      </c>
      <c r="U213" s="72" t="s">
        <v>47</v>
      </c>
      <c r="V213" s="102">
        <f t="shared" si="75"/>
        <v>780.52</v>
      </c>
      <c r="W213" s="73">
        <f t="shared" si="76"/>
        <v>2</v>
      </c>
      <c r="X213" s="74">
        <f t="shared" si="77"/>
        <v>18730.52</v>
      </c>
      <c r="Y213" s="289">
        <v>1649</v>
      </c>
      <c r="Z213" s="289">
        <v>2054</v>
      </c>
      <c r="AA213" s="7"/>
      <c r="AB213" s="7"/>
    </row>
    <row r="214" spans="1:28" ht="28.5" customHeight="1" x14ac:dyDescent="0.2">
      <c r="A214" s="50">
        <v>198</v>
      </c>
      <c r="B214" s="162" t="s">
        <v>946</v>
      </c>
      <c r="C214" s="188" t="s">
        <v>947</v>
      </c>
      <c r="D214" s="292" t="s">
        <v>948</v>
      </c>
      <c r="E214" s="163" t="s">
        <v>943</v>
      </c>
      <c r="F214" s="162" t="s">
        <v>949</v>
      </c>
      <c r="G214" s="162" t="s">
        <v>950</v>
      </c>
      <c r="H214" s="50">
        <v>3</v>
      </c>
      <c r="I214" s="69" t="s">
        <v>47</v>
      </c>
      <c r="J214" s="70">
        <v>8374.26</v>
      </c>
      <c r="K214" s="70">
        <f t="shared" si="78"/>
        <v>33292.86</v>
      </c>
      <c r="L214" s="71">
        <f t="shared" si="71"/>
        <v>41667.120000000003</v>
      </c>
      <c r="M214" s="282">
        <v>13947.29</v>
      </c>
      <c r="N214" s="71"/>
      <c r="O214" s="71">
        <f t="shared" si="79"/>
        <v>27719.83</v>
      </c>
      <c r="P214" s="71"/>
      <c r="Q214" s="71">
        <f t="shared" si="80"/>
        <v>27719.83</v>
      </c>
      <c r="R214" s="122">
        <f t="shared" si="81"/>
        <v>14027.499881670001</v>
      </c>
      <c r="S214" s="96">
        <f t="shared" si="72"/>
        <v>14027.5</v>
      </c>
      <c r="T214" s="71">
        <f t="shared" si="82"/>
        <v>41747.33</v>
      </c>
      <c r="U214" s="72" t="s">
        <v>47</v>
      </c>
      <c r="V214" s="102">
        <f t="shared" si="75"/>
        <v>1669.89</v>
      </c>
      <c r="W214" s="73">
        <f t="shared" si="76"/>
        <v>2</v>
      </c>
      <c r="X214" s="74">
        <f t="shared" si="77"/>
        <v>40075.440000000002</v>
      </c>
      <c r="Y214" s="289">
        <v>1650</v>
      </c>
      <c r="Z214" s="289">
        <v>2055</v>
      </c>
      <c r="AA214" s="7"/>
      <c r="AB214" s="7"/>
    </row>
    <row r="215" spans="1:28" ht="28.5" customHeight="1" x14ac:dyDescent="0.2">
      <c r="A215" s="41">
        <v>199</v>
      </c>
      <c r="B215" s="162" t="s">
        <v>951</v>
      </c>
      <c r="C215" s="188" t="s">
        <v>952</v>
      </c>
      <c r="D215" s="292" t="s">
        <v>953</v>
      </c>
      <c r="E215" s="162" t="s">
        <v>943</v>
      </c>
      <c r="F215" s="162" t="s">
        <v>275</v>
      </c>
      <c r="G215" s="162" t="s">
        <v>954</v>
      </c>
      <c r="H215" s="50">
        <v>5</v>
      </c>
      <c r="I215" s="69" t="s">
        <v>47</v>
      </c>
      <c r="J215" s="70">
        <v>8374.26</v>
      </c>
      <c r="K215" s="70">
        <f t="shared" si="78"/>
        <v>55488.1</v>
      </c>
      <c r="L215" s="71">
        <f t="shared" si="71"/>
        <v>63862.36</v>
      </c>
      <c r="M215" s="282">
        <v>21380.41</v>
      </c>
      <c r="N215" s="71"/>
      <c r="O215" s="71">
        <f t="shared" si="79"/>
        <v>42481.95</v>
      </c>
      <c r="P215" s="71"/>
      <c r="Q215" s="71">
        <f t="shared" si="80"/>
        <v>42481.95</v>
      </c>
      <c r="R215" s="122">
        <f t="shared" si="81"/>
        <v>21499.66801985</v>
      </c>
      <c r="S215" s="96">
        <f t="shared" si="72"/>
        <v>21499.67</v>
      </c>
      <c r="T215" s="71">
        <f t="shared" si="82"/>
        <v>63981.619999999995</v>
      </c>
      <c r="U215" s="72" t="s">
        <v>47</v>
      </c>
      <c r="V215" s="102">
        <f t="shared" si="75"/>
        <v>2559.2600000000002</v>
      </c>
      <c r="W215" s="73">
        <f t="shared" si="76"/>
        <v>2</v>
      </c>
      <c r="X215" s="74">
        <f t="shared" si="77"/>
        <v>61420.359999999993</v>
      </c>
      <c r="Y215" s="289">
        <v>1652</v>
      </c>
      <c r="Z215" s="289">
        <v>2057</v>
      </c>
      <c r="AA215" s="7"/>
      <c r="AB215" s="7"/>
    </row>
    <row r="216" spans="1:28" ht="28.5" customHeight="1" x14ac:dyDescent="0.2">
      <c r="A216" s="50">
        <v>200</v>
      </c>
      <c r="B216" s="162" t="s">
        <v>955</v>
      </c>
      <c r="C216" s="188" t="s">
        <v>956</v>
      </c>
      <c r="D216" s="292" t="s">
        <v>957</v>
      </c>
      <c r="E216" s="162" t="s">
        <v>943</v>
      </c>
      <c r="F216" s="162" t="s">
        <v>496</v>
      </c>
      <c r="G216" s="162" t="s">
        <v>958</v>
      </c>
      <c r="H216" s="50">
        <v>1</v>
      </c>
      <c r="I216" s="69" t="s">
        <v>47</v>
      </c>
      <c r="J216" s="70">
        <v>8374.26</v>
      </c>
      <c r="K216" s="70">
        <f t="shared" si="78"/>
        <v>11097.62</v>
      </c>
      <c r="L216" s="71">
        <f t="shared" si="71"/>
        <v>19471.88</v>
      </c>
      <c r="M216" s="282">
        <v>10230.73</v>
      </c>
      <c r="N216" s="71"/>
      <c r="O216" s="71">
        <f t="shared" si="79"/>
        <v>9241.1500000000015</v>
      </c>
      <c r="P216" s="71"/>
      <c r="Q216" s="71">
        <f t="shared" si="80"/>
        <v>9241.1500000000015</v>
      </c>
      <c r="R216" s="122">
        <f t="shared" si="81"/>
        <v>6555.33174349</v>
      </c>
      <c r="S216" s="96">
        <f t="shared" si="72"/>
        <v>6555.33</v>
      </c>
      <c r="T216" s="71">
        <f t="shared" si="82"/>
        <v>15796.480000000001</v>
      </c>
      <c r="U216" s="72" t="s">
        <v>47</v>
      </c>
      <c r="V216" s="102">
        <f t="shared" si="75"/>
        <v>631.86</v>
      </c>
      <c r="W216" s="73">
        <f t="shared" si="76"/>
        <v>2</v>
      </c>
      <c r="X216" s="74">
        <f t="shared" si="77"/>
        <v>15162.62</v>
      </c>
      <c r="Y216" s="289">
        <v>1654</v>
      </c>
      <c r="Z216" s="289">
        <v>2059</v>
      </c>
      <c r="AA216" s="7"/>
      <c r="AB216" s="7"/>
    </row>
    <row r="217" spans="1:28" ht="28.5" customHeight="1" x14ac:dyDescent="0.2">
      <c r="A217" s="41">
        <v>201</v>
      </c>
      <c r="B217" s="162" t="s">
        <v>959</v>
      </c>
      <c r="C217" s="188" t="s">
        <v>960</v>
      </c>
      <c r="D217" s="292" t="s">
        <v>961</v>
      </c>
      <c r="E217" s="162" t="s">
        <v>943</v>
      </c>
      <c r="F217" s="162" t="s">
        <v>962</v>
      </c>
      <c r="G217" s="162" t="s">
        <v>963</v>
      </c>
      <c r="H217" s="50">
        <v>1</v>
      </c>
      <c r="I217" s="69" t="s">
        <v>47</v>
      </c>
      <c r="J217" s="70">
        <v>8374.26</v>
      </c>
      <c r="K217" s="70">
        <f t="shared" si="78"/>
        <v>11097.62</v>
      </c>
      <c r="L217" s="71">
        <f t="shared" si="71"/>
        <v>19471.88</v>
      </c>
      <c r="M217" s="282">
        <v>6514.17</v>
      </c>
      <c r="N217" s="71"/>
      <c r="O217" s="71">
        <f t="shared" si="79"/>
        <v>12957.710000000001</v>
      </c>
      <c r="P217" s="71"/>
      <c r="Q217" s="71">
        <f t="shared" si="80"/>
        <v>12957.710000000001</v>
      </c>
      <c r="R217" s="122">
        <f t="shared" si="81"/>
        <v>6555.33174349</v>
      </c>
      <c r="S217" s="96">
        <f t="shared" si="72"/>
        <v>6555.33</v>
      </c>
      <c r="T217" s="71">
        <f t="shared" si="82"/>
        <v>19513.04</v>
      </c>
      <c r="U217" s="72" t="s">
        <v>47</v>
      </c>
      <c r="V217" s="102">
        <f t="shared" si="75"/>
        <v>780.52</v>
      </c>
      <c r="W217" s="73">
        <f t="shared" si="76"/>
        <v>2</v>
      </c>
      <c r="X217" s="74">
        <f t="shared" si="77"/>
        <v>18730.52</v>
      </c>
      <c r="Y217" s="289">
        <v>1655</v>
      </c>
      <c r="Z217" s="289">
        <v>2060</v>
      </c>
      <c r="AA217" s="7"/>
      <c r="AB217" s="7"/>
    </row>
    <row r="218" spans="1:28" ht="28.5" customHeight="1" x14ac:dyDescent="0.2">
      <c r="A218" s="50">
        <v>202</v>
      </c>
      <c r="B218" s="162" t="s">
        <v>964</v>
      </c>
      <c r="C218" s="188" t="s">
        <v>965</v>
      </c>
      <c r="D218" s="292" t="s">
        <v>966</v>
      </c>
      <c r="E218" s="162" t="s">
        <v>943</v>
      </c>
      <c r="F218" s="162" t="s">
        <v>967</v>
      </c>
      <c r="G218" s="162" t="s">
        <v>968</v>
      </c>
      <c r="H218" s="50">
        <v>1</v>
      </c>
      <c r="I218" s="69" t="s">
        <v>47</v>
      </c>
      <c r="J218" s="70">
        <v>8374.26</v>
      </c>
      <c r="K218" s="70">
        <f t="shared" si="78"/>
        <v>11097.62</v>
      </c>
      <c r="L218" s="71">
        <f t="shared" si="71"/>
        <v>19471.88</v>
      </c>
      <c r="M218" s="282">
        <v>6514.17</v>
      </c>
      <c r="N218" s="71"/>
      <c r="O218" s="71">
        <f t="shared" si="79"/>
        <v>12957.710000000001</v>
      </c>
      <c r="P218" s="71"/>
      <c r="Q218" s="71">
        <f t="shared" si="80"/>
        <v>12957.710000000001</v>
      </c>
      <c r="R218" s="122">
        <f t="shared" si="81"/>
        <v>6555.33174349</v>
      </c>
      <c r="S218" s="96">
        <f t="shared" si="72"/>
        <v>6555.33</v>
      </c>
      <c r="T218" s="71">
        <f t="shared" si="82"/>
        <v>19513.04</v>
      </c>
      <c r="U218" s="72" t="s">
        <v>47</v>
      </c>
      <c r="V218" s="102">
        <f t="shared" si="75"/>
        <v>780.52</v>
      </c>
      <c r="W218" s="73">
        <f t="shared" si="76"/>
        <v>2</v>
      </c>
      <c r="X218" s="74">
        <f t="shared" si="77"/>
        <v>18730.52</v>
      </c>
      <c r="Y218" s="289">
        <v>1657</v>
      </c>
      <c r="Z218" s="289">
        <v>2062</v>
      </c>
      <c r="AA218" s="7"/>
      <c r="AB218" s="7"/>
    </row>
    <row r="219" spans="1:28" ht="28.5" customHeight="1" x14ac:dyDescent="0.2">
      <c r="A219" s="41">
        <v>203</v>
      </c>
      <c r="B219" s="162" t="s">
        <v>969</v>
      </c>
      <c r="C219" s="188" t="s">
        <v>970</v>
      </c>
      <c r="D219" s="301" t="s">
        <v>971</v>
      </c>
      <c r="E219" s="162" t="s">
        <v>972</v>
      </c>
      <c r="F219" s="162" t="s">
        <v>317</v>
      </c>
      <c r="G219" s="162" t="s">
        <v>353</v>
      </c>
      <c r="H219" s="50">
        <v>3</v>
      </c>
      <c r="I219" s="69" t="s">
        <v>47</v>
      </c>
      <c r="J219" s="70">
        <v>8374.26</v>
      </c>
      <c r="K219" s="70">
        <f t="shared" si="78"/>
        <v>33292.86</v>
      </c>
      <c r="L219" s="71">
        <f t="shared" si="71"/>
        <v>41667.120000000003</v>
      </c>
      <c r="M219" s="282">
        <v>13947.29</v>
      </c>
      <c r="N219" s="71"/>
      <c r="O219" s="71">
        <f t="shared" si="79"/>
        <v>27719.83</v>
      </c>
      <c r="P219" s="71"/>
      <c r="Q219" s="71">
        <f t="shared" si="80"/>
        <v>27719.83</v>
      </c>
      <c r="R219" s="122">
        <f t="shared" si="81"/>
        <v>14027.499881670001</v>
      </c>
      <c r="S219" s="96">
        <f t="shared" si="72"/>
        <v>14027.5</v>
      </c>
      <c r="T219" s="71">
        <f t="shared" si="82"/>
        <v>41747.33</v>
      </c>
      <c r="U219" s="72" t="s">
        <v>47</v>
      </c>
      <c r="V219" s="102">
        <f t="shared" si="75"/>
        <v>1669.89</v>
      </c>
      <c r="W219" s="73">
        <f t="shared" si="76"/>
        <v>2</v>
      </c>
      <c r="X219" s="74">
        <f t="shared" si="77"/>
        <v>40075.440000000002</v>
      </c>
      <c r="Y219" s="289">
        <v>1659</v>
      </c>
      <c r="Z219" s="289">
        <v>2064</v>
      </c>
      <c r="AA219" s="7"/>
      <c r="AB219" s="7"/>
    </row>
    <row r="220" spans="1:28" ht="28.5" customHeight="1" x14ac:dyDescent="0.2">
      <c r="A220" s="50">
        <v>204</v>
      </c>
      <c r="B220" s="162" t="s">
        <v>973</v>
      </c>
      <c r="C220" s="188" t="s">
        <v>974</v>
      </c>
      <c r="D220" s="301" t="s">
        <v>975</v>
      </c>
      <c r="E220" s="162" t="s">
        <v>972</v>
      </c>
      <c r="F220" s="162" t="s">
        <v>697</v>
      </c>
      <c r="G220" s="162" t="s">
        <v>976</v>
      </c>
      <c r="H220" s="50">
        <v>3</v>
      </c>
      <c r="I220" s="69" t="s">
        <v>47</v>
      </c>
      <c r="J220" s="70">
        <v>8374.26</v>
      </c>
      <c r="K220" s="70">
        <f t="shared" si="78"/>
        <v>33292.86</v>
      </c>
      <c r="L220" s="71">
        <f t="shared" si="71"/>
        <v>41667.120000000003</v>
      </c>
      <c r="M220" s="282">
        <v>17663.849999999999</v>
      </c>
      <c r="N220" s="71"/>
      <c r="O220" s="71">
        <f t="shared" si="79"/>
        <v>24003.270000000004</v>
      </c>
      <c r="P220" s="71"/>
      <c r="Q220" s="71">
        <f t="shared" si="80"/>
        <v>24003.270000000004</v>
      </c>
      <c r="R220" s="122">
        <f t="shared" si="81"/>
        <v>14027.499881670001</v>
      </c>
      <c r="S220" s="96">
        <f t="shared" si="72"/>
        <v>14027.5</v>
      </c>
      <c r="T220" s="71">
        <f t="shared" si="82"/>
        <v>38030.770000000004</v>
      </c>
      <c r="U220" s="72" t="s">
        <v>47</v>
      </c>
      <c r="V220" s="102">
        <f t="shared" si="75"/>
        <v>1521.23</v>
      </c>
      <c r="W220" s="73">
        <f t="shared" si="76"/>
        <v>2</v>
      </c>
      <c r="X220" s="74">
        <f t="shared" si="77"/>
        <v>36507.54</v>
      </c>
      <c r="Y220" s="289">
        <v>1660</v>
      </c>
      <c r="Z220" s="289">
        <v>2065</v>
      </c>
      <c r="AA220" s="7"/>
      <c r="AB220" s="7"/>
    </row>
    <row r="221" spans="1:28" ht="28.5" customHeight="1" x14ac:dyDescent="0.2">
      <c r="A221" s="41">
        <v>205</v>
      </c>
      <c r="B221" s="162" t="s">
        <v>977</v>
      </c>
      <c r="C221" s="188" t="s">
        <v>978</v>
      </c>
      <c r="D221" s="292" t="s">
        <v>979</v>
      </c>
      <c r="E221" s="162" t="s">
        <v>972</v>
      </c>
      <c r="F221" s="162" t="s">
        <v>967</v>
      </c>
      <c r="G221" s="162" t="s">
        <v>226</v>
      </c>
      <c r="H221" s="50">
        <v>2</v>
      </c>
      <c r="I221" s="69" t="s">
        <v>47</v>
      </c>
      <c r="J221" s="70">
        <v>8374.26</v>
      </c>
      <c r="K221" s="70">
        <f t="shared" si="78"/>
        <v>22195.24</v>
      </c>
      <c r="L221" s="71">
        <f t="shared" si="71"/>
        <v>30569.5</v>
      </c>
      <c r="M221" s="282">
        <v>10230.73</v>
      </c>
      <c r="N221" s="71"/>
      <c r="O221" s="71">
        <f t="shared" si="79"/>
        <v>20338.77</v>
      </c>
      <c r="P221" s="71"/>
      <c r="Q221" s="71">
        <f t="shared" si="80"/>
        <v>20338.77</v>
      </c>
      <c r="R221" s="122">
        <f t="shared" si="81"/>
        <v>10291.41581258</v>
      </c>
      <c r="S221" s="96">
        <f t="shared" si="72"/>
        <v>10291.42</v>
      </c>
      <c r="T221" s="71">
        <f t="shared" si="82"/>
        <v>30630.190000000002</v>
      </c>
      <c r="U221" s="72" t="s">
        <v>47</v>
      </c>
      <c r="V221" s="102">
        <f t="shared" si="75"/>
        <v>1225.21</v>
      </c>
      <c r="W221" s="73">
        <f t="shared" si="76"/>
        <v>2</v>
      </c>
      <c r="X221" s="74">
        <f t="shared" si="77"/>
        <v>29402.980000000003</v>
      </c>
      <c r="Y221" s="289">
        <v>1661</v>
      </c>
      <c r="Z221" s="289">
        <v>2066</v>
      </c>
      <c r="AA221" s="7"/>
      <c r="AB221" s="7"/>
    </row>
    <row r="222" spans="1:28" ht="28.5" customHeight="1" x14ac:dyDescent="0.2">
      <c r="A222" s="50">
        <v>206</v>
      </c>
      <c r="B222" s="162" t="s">
        <v>980</v>
      </c>
      <c r="C222" s="188" t="s">
        <v>981</v>
      </c>
      <c r="D222" s="301" t="s">
        <v>982</v>
      </c>
      <c r="E222" s="163" t="s">
        <v>983</v>
      </c>
      <c r="F222" s="162" t="s">
        <v>984</v>
      </c>
      <c r="G222" s="162" t="s">
        <v>985</v>
      </c>
      <c r="H222" s="50">
        <v>4</v>
      </c>
      <c r="I222" s="69" t="s">
        <v>47</v>
      </c>
      <c r="J222" s="70">
        <v>8374.26</v>
      </c>
      <c r="K222" s="70">
        <f t="shared" si="78"/>
        <v>44390.48</v>
      </c>
      <c r="L222" s="71">
        <f t="shared" si="71"/>
        <v>52764.740000000005</v>
      </c>
      <c r="M222" s="282">
        <v>17663.849999999999</v>
      </c>
      <c r="N222" s="71"/>
      <c r="O222" s="71">
        <f t="shared" si="79"/>
        <v>35100.890000000007</v>
      </c>
      <c r="P222" s="71"/>
      <c r="Q222" s="71">
        <f t="shared" si="80"/>
        <v>35100.890000000007</v>
      </c>
      <c r="R222" s="122">
        <f t="shared" si="81"/>
        <v>17763.583950759999</v>
      </c>
      <c r="S222" s="96">
        <f t="shared" si="72"/>
        <v>17763.580000000002</v>
      </c>
      <c r="T222" s="71">
        <f t="shared" si="82"/>
        <v>52864.470000000008</v>
      </c>
      <c r="U222" s="72" t="s">
        <v>47</v>
      </c>
      <c r="V222" s="102">
        <f t="shared" si="75"/>
        <v>2114.58</v>
      </c>
      <c r="W222" s="73">
        <f t="shared" si="76"/>
        <v>2</v>
      </c>
      <c r="X222" s="74">
        <f t="shared" si="77"/>
        <v>50747.890000000007</v>
      </c>
      <c r="Y222" s="289">
        <v>1663</v>
      </c>
      <c r="Z222" s="289">
        <v>2068</v>
      </c>
      <c r="AA222" s="7"/>
      <c r="AB222" s="7"/>
    </row>
    <row r="223" spans="1:28" ht="28.5" customHeight="1" x14ac:dyDescent="0.2">
      <c r="A223" s="41">
        <v>207</v>
      </c>
      <c r="B223" s="164" t="s">
        <v>986</v>
      </c>
      <c r="C223" s="193" t="s">
        <v>987</v>
      </c>
      <c r="D223" s="292" t="s">
        <v>988</v>
      </c>
      <c r="E223" s="164" t="s">
        <v>983</v>
      </c>
      <c r="F223" s="164" t="s">
        <v>989</v>
      </c>
      <c r="G223" s="164" t="s">
        <v>990</v>
      </c>
      <c r="H223" s="148">
        <v>4</v>
      </c>
      <c r="I223" s="75" t="s">
        <v>47</v>
      </c>
      <c r="J223" s="70">
        <v>8374.26</v>
      </c>
      <c r="K223" s="70">
        <f t="shared" si="78"/>
        <v>44390.48</v>
      </c>
      <c r="L223" s="76">
        <f t="shared" si="71"/>
        <v>52764.740000000005</v>
      </c>
      <c r="M223" s="285">
        <v>13947.29</v>
      </c>
      <c r="N223" s="76"/>
      <c r="O223" s="76">
        <f t="shared" si="79"/>
        <v>38817.450000000004</v>
      </c>
      <c r="P223" s="76"/>
      <c r="Q223" s="76">
        <f t="shared" si="80"/>
        <v>38817.450000000004</v>
      </c>
      <c r="R223" s="123">
        <f t="shared" si="81"/>
        <v>17763.583950759999</v>
      </c>
      <c r="S223" s="97">
        <f t="shared" si="72"/>
        <v>17763.580000000002</v>
      </c>
      <c r="T223" s="76">
        <f t="shared" si="82"/>
        <v>56581.030000000006</v>
      </c>
      <c r="U223" s="77" t="s">
        <v>47</v>
      </c>
      <c r="V223" s="78">
        <f t="shared" si="75"/>
        <v>2263.2399999999998</v>
      </c>
      <c r="W223" s="70">
        <f t="shared" si="76"/>
        <v>2</v>
      </c>
      <c r="X223" s="79">
        <f t="shared" si="77"/>
        <v>54315.790000000008</v>
      </c>
      <c r="Y223" s="334">
        <v>1665</v>
      </c>
      <c r="Z223" s="334">
        <v>2070</v>
      </c>
      <c r="AA223" s="7"/>
      <c r="AB223" s="7"/>
    </row>
    <row r="224" spans="1:28" ht="28.5" customHeight="1" x14ac:dyDescent="0.2">
      <c r="A224" s="23">
        <v>208</v>
      </c>
      <c r="B224" s="156" t="s">
        <v>991</v>
      </c>
      <c r="C224" s="195" t="s">
        <v>992</v>
      </c>
      <c r="D224" s="291" t="s">
        <v>993</v>
      </c>
      <c r="E224" s="156" t="s">
        <v>983</v>
      </c>
      <c r="F224" s="156" t="s">
        <v>994</v>
      </c>
      <c r="G224" s="156" t="s">
        <v>995</v>
      </c>
      <c r="H224" s="42">
        <v>2</v>
      </c>
      <c r="I224" s="52" t="s">
        <v>47</v>
      </c>
      <c r="J224" s="53">
        <v>8374.26</v>
      </c>
      <c r="K224" s="53">
        <f t="shared" si="78"/>
        <v>22195.24</v>
      </c>
      <c r="L224" s="53">
        <f t="shared" si="71"/>
        <v>30569.5</v>
      </c>
      <c r="M224" s="279">
        <v>10230.73</v>
      </c>
      <c r="N224" s="53"/>
      <c r="O224" s="53">
        <f t="shared" si="79"/>
        <v>20338.77</v>
      </c>
      <c r="P224" s="53"/>
      <c r="Q224" s="53">
        <f t="shared" si="80"/>
        <v>20338.77</v>
      </c>
      <c r="R224" s="118">
        <f t="shared" si="81"/>
        <v>10291.41581258</v>
      </c>
      <c r="S224" s="54">
        <f t="shared" si="72"/>
        <v>10291.42</v>
      </c>
      <c r="T224" s="54">
        <f t="shared" si="82"/>
        <v>30630.190000000002</v>
      </c>
      <c r="U224" s="80"/>
      <c r="V224" s="55"/>
      <c r="W224" s="55"/>
      <c r="X224" s="55"/>
      <c r="Y224" s="343"/>
      <c r="Z224" s="335"/>
      <c r="AA224" s="7"/>
      <c r="AB224" s="7"/>
    </row>
    <row r="225" spans="1:28" ht="28.5" customHeight="1" x14ac:dyDescent="0.2">
      <c r="A225" s="271">
        <v>209</v>
      </c>
      <c r="B225" s="252" t="s">
        <v>996</v>
      </c>
      <c r="C225" s="253" t="s">
        <v>992</v>
      </c>
      <c r="D225" s="307" t="s">
        <v>993</v>
      </c>
      <c r="E225" s="252" t="s">
        <v>983</v>
      </c>
      <c r="F225" s="252" t="s">
        <v>997</v>
      </c>
      <c r="G225" s="252" t="s">
        <v>995</v>
      </c>
      <c r="H225" s="262">
        <v>2</v>
      </c>
      <c r="I225" s="255" t="s">
        <v>47</v>
      </c>
      <c r="J225" s="259">
        <v>8374.26</v>
      </c>
      <c r="K225" s="259">
        <f t="shared" si="78"/>
        <v>22195.24</v>
      </c>
      <c r="L225" s="259">
        <f t="shared" si="71"/>
        <v>30569.5</v>
      </c>
      <c r="M225" s="283">
        <v>10230.73</v>
      </c>
      <c r="N225" s="259"/>
      <c r="O225" s="259">
        <f t="shared" si="79"/>
        <v>20338.77</v>
      </c>
      <c r="P225" s="259"/>
      <c r="Q225" s="259">
        <f t="shared" si="80"/>
        <v>20338.77</v>
      </c>
      <c r="R225" s="257">
        <v>0</v>
      </c>
      <c r="S225" s="256">
        <f t="shared" si="72"/>
        <v>0</v>
      </c>
      <c r="T225" s="256">
        <f t="shared" si="82"/>
        <v>20338.77</v>
      </c>
      <c r="U225" s="270"/>
      <c r="V225" s="272"/>
      <c r="W225" s="272"/>
      <c r="X225" s="272"/>
      <c r="Y225" s="346"/>
      <c r="Z225" s="342"/>
      <c r="AA225" s="7"/>
      <c r="AB225" s="7" t="s">
        <v>132</v>
      </c>
    </row>
    <row r="226" spans="1:28" ht="28.5" customHeight="1" x14ac:dyDescent="0.2">
      <c r="A226" s="30"/>
      <c r="B226" s="167"/>
      <c r="C226" s="194"/>
      <c r="D226" s="299"/>
      <c r="E226" s="167"/>
      <c r="F226" s="167"/>
      <c r="G226" s="167"/>
      <c r="H226" s="31"/>
      <c r="I226" s="31"/>
      <c r="J226" s="27"/>
      <c r="K226" s="27"/>
      <c r="L226" s="27"/>
      <c r="M226" s="27"/>
      <c r="N226" s="27"/>
      <c r="O226" s="27"/>
      <c r="P226" s="27"/>
      <c r="Q226" s="27"/>
      <c r="R226" s="124"/>
      <c r="S226" s="183"/>
      <c r="T226" s="61">
        <f>SUM(T224:T225)</f>
        <v>50968.960000000006</v>
      </c>
      <c r="U226" s="202" t="s">
        <v>97</v>
      </c>
      <c r="V226" s="63">
        <f t="shared" ref="V226:V237" si="83">IF(U226="no",ROUND(T226*4/100,2), 0)</f>
        <v>0</v>
      </c>
      <c r="W226" s="63">
        <f t="shared" ref="W226:W237" si="84">IF(U226="no",2,0)</f>
        <v>0</v>
      </c>
      <c r="X226" s="212">
        <f t="shared" ref="X226:X237" si="85">T226-V226-W226</f>
        <v>50968.960000000006</v>
      </c>
      <c r="Y226" s="338">
        <v>1667</v>
      </c>
      <c r="Z226" s="338">
        <v>2072</v>
      </c>
      <c r="AA226" s="7"/>
      <c r="AB226" s="7"/>
    </row>
    <row r="227" spans="1:28" ht="28.5" customHeight="1" x14ac:dyDescent="0.2">
      <c r="A227" s="41">
        <v>210</v>
      </c>
      <c r="B227" s="161" t="s">
        <v>998</v>
      </c>
      <c r="C227" s="197" t="s">
        <v>999</v>
      </c>
      <c r="D227" s="292" t="s">
        <v>1000</v>
      </c>
      <c r="E227" s="161" t="s">
        <v>983</v>
      </c>
      <c r="F227" s="170" t="s">
        <v>863</v>
      </c>
      <c r="G227" s="170" t="s">
        <v>1001</v>
      </c>
      <c r="H227" s="41">
        <v>3</v>
      </c>
      <c r="I227" s="64" t="s">
        <v>47</v>
      </c>
      <c r="J227" s="65">
        <v>8374.26</v>
      </c>
      <c r="K227" s="65">
        <f t="shared" ref="K227:K240" si="86">ROUND(K$10*H227,2)</f>
        <v>33292.86</v>
      </c>
      <c r="L227" s="66">
        <f t="shared" si="71"/>
        <v>41667.120000000003</v>
      </c>
      <c r="M227" s="281">
        <v>13947.29</v>
      </c>
      <c r="N227" s="66"/>
      <c r="O227" s="66">
        <f t="shared" ref="O227:O239" si="87">L227-M227</f>
        <v>27719.83</v>
      </c>
      <c r="P227" s="66"/>
      <c r="Q227" s="66">
        <f t="shared" ref="Q227:Q240" si="88">O227+P227</f>
        <v>27719.83</v>
      </c>
      <c r="R227" s="121">
        <f t="shared" ref="R227:R240" si="89">ROUND(X$4/L$249*L227,8)</f>
        <v>14027.499881670001</v>
      </c>
      <c r="S227" s="96">
        <f t="shared" si="72"/>
        <v>14027.5</v>
      </c>
      <c r="T227" s="66">
        <f t="shared" ref="T227:T240" si="90">Q227+S227</f>
        <v>41747.33</v>
      </c>
      <c r="U227" s="67" t="s">
        <v>47</v>
      </c>
      <c r="V227" s="102">
        <f t="shared" si="83"/>
        <v>1669.89</v>
      </c>
      <c r="W227" s="68">
        <f t="shared" si="84"/>
        <v>2</v>
      </c>
      <c r="X227" s="111">
        <f t="shared" si="85"/>
        <v>40075.440000000002</v>
      </c>
      <c r="Y227" s="289">
        <v>1668</v>
      </c>
      <c r="Z227" s="289">
        <v>2073</v>
      </c>
      <c r="AA227" s="7"/>
      <c r="AB227" s="7"/>
    </row>
    <row r="228" spans="1:28" ht="28.5" customHeight="1" x14ac:dyDescent="0.2">
      <c r="A228" s="50">
        <v>211</v>
      </c>
      <c r="B228" s="162" t="s">
        <v>1002</v>
      </c>
      <c r="C228" s="188" t="s">
        <v>1003</v>
      </c>
      <c r="D228" s="292" t="s">
        <v>1004</v>
      </c>
      <c r="E228" s="163" t="s">
        <v>1005</v>
      </c>
      <c r="F228" s="163" t="s">
        <v>1006</v>
      </c>
      <c r="G228" s="163" t="s">
        <v>1007</v>
      </c>
      <c r="H228" s="50">
        <v>3</v>
      </c>
      <c r="I228" s="69" t="s">
        <v>47</v>
      </c>
      <c r="J228" s="70">
        <v>8374.26</v>
      </c>
      <c r="K228" s="70">
        <f t="shared" si="86"/>
        <v>33292.86</v>
      </c>
      <c r="L228" s="71">
        <f t="shared" si="71"/>
        <v>41667.120000000003</v>
      </c>
      <c r="M228" s="282">
        <v>13947.29</v>
      </c>
      <c r="N228" s="71"/>
      <c r="O228" s="71">
        <f>L228-M228</f>
        <v>27719.83</v>
      </c>
      <c r="P228" s="71"/>
      <c r="Q228" s="71">
        <f t="shared" si="88"/>
        <v>27719.83</v>
      </c>
      <c r="R228" s="122">
        <f t="shared" si="89"/>
        <v>14027.499881670001</v>
      </c>
      <c r="S228" s="96">
        <f t="shared" si="72"/>
        <v>14027.5</v>
      </c>
      <c r="T228" s="71">
        <f t="shared" si="90"/>
        <v>41747.33</v>
      </c>
      <c r="U228" s="72" t="s">
        <v>47</v>
      </c>
      <c r="V228" s="102">
        <f t="shared" si="83"/>
        <v>1669.89</v>
      </c>
      <c r="W228" s="73">
        <f t="shared" si="84"/>
        <v>2</v>
      </c>
      <c r="X228" s="74">
        <f t="shared" si="85"/>
        <v>40075.440000000002</v>
      </c>
      <c r="Y228" s="289">
        <v>1670</v>
      </c>
      <c r="Z228" s="289">
        <v>2075</v>
      </c>
      <c r="AA228" s="7"/>
      <c r="AB228" s="7"/>
    </row>
    <row r="229" spans="1:28" ht="28.5" customHeight="1" x14ac:dyDescent="0.2">
      <c r="A229" s="41">
        <v>212</v>
      </c>
      <c r="B229" s="162" t="s">
        <v>1008</v>
      </c>
      <c r="C229" s="188" t="s">
        <v>1009</v>
      </c>
      <c r="D229" s="292" t="s">
        <v>1010</v>
      </c>
      <c r="E229" s="162" t="s">
        <v>1011</v>
      </c>
      <c r="F229" s="163" t="s">
        <v>107</v>
      </c>
      <c r="G229" s="163" t="s">
        <v>1012</v>
      </c>
      <c r="H229" s="50">
        <v>3</v>
      </c>
      <c r="I229" s="69" t="s">
        <v>47</v>
      </c>
      <c r="J229" s="70">
        <v>8374.26</v>
      </c>
      <c r="K229" s="70">
        <f t="shared" si="86"/>
        <v>33292.86</v>
      </c>
      <c r="L229" s="71">
        <f t="shared" si="71"/>
        <v>41667.120000000003</v>
      </c>
      <c r="M229" s="282">
        <v>13947.29</v>
      </c>
      <c r="N229" s="71"/>
      <c r="O229" s="71">
        <f t="shared" si="87"/>
        <v>27719.83</v>
      </c>
      <c r="P229" s="71"/>
      <c r="Q229" s="71">
        <f t="shared" si="88"/>
        <v>27719.83</v>
      </c>
      <c r="R229" s="122">
        <f t="shared" si="89"/>
        <v>14027.499881670001</v>
      </c>
      <c r="S229" s="96">
        <f t="shared" si="72"/>
        <v>14027.5</v>
      </c>
      <c r="T229" s="71">
        <f t="shared" si="90"/>
        <v>41747.33</v>
      </c>
      <c r="U229" s="72" t="s">
        <v>47</v>
      </c>
      <c r="V229" s="102">
        <f t="shared" si="83"/>
        <v>1669.89</v>
      </c>
      <c r="W229" s="73">
        <f t="shared" si="84"/>
        <v>2</v>
      </c>
      <c r="X229" s="74">
        <f t="shared" si="85"/>
        <v>40075.440000000002</v>
      </c>
      <c r="Y229" s="289">
        <v>1672</v>
      </c>
      <c r="Z229" s="289">
        <v>2077</v>
      </c>
      <c r="AA229" s="7"/>
      <c r="AB229" s="7"/>
    </row>
    <row r="230" spans="1:28" ht="28.5" customHeight="1" x14ac:dyDescent="0.2">
      <c r="A230" s="50">
        <v>213</v>
      </c>
      <c r="B230" s="162" t="s">
        <v>1013</v>
      </c>
      <c r="C230" s="188" t="s">
        <v>1014</v>
      </c>
      <c r="D230" s="308" t="s">
        <v>1015</v>
      </c>
      <c r="E230" s="162" t="s">
        <v>1011</v>
      </c>
      <c r="F230" s="163" t="s">
        <v>107</v>
      </c>
      <c r="G230" s="163" t="s">
        <v>1016</v>
      </c>
      <c r="H230" s="50">
        <v>4</v>
      </c>
      <c r="I230" s="69" t="s">
        <v>47</v>
      </c>
      <c r="J230" s="70">
        <v>8374.26</v>
      </c>
      <c r="K230" s="70">
        <f t="shared" si="86"/>
        <v>44390.48</v>
      </c>
      <c r="L230" s="71">
        <f t="shared" si="71"/>
        <v>52764.740000000005</v>
      </c>
      <c r="M230" s="282">
        <v>21380.41</v>
      </c>
      <c r="N230" s="71"/>
      <c r="O230" s="71">
        <f t="shared" si="87"/>
        <v>31384.330000000005</v>
      </c>
      <c r="P230" s="71"/>
      <c r="Q230" s="71">
        <f t="shared" si="88"/>
        <v>31384.330000000005</v>
      </c>
      <c r="R230" s="122">
        <f t="shared" si="89"/>
        <v>17763.583950759999</v>
      </c>
      <c r="S230" s="96">
        <f t="shared" si="72"/>
        <v>17763.580000000002</v>
      </c>
      <c r="T230" s="71">
        <f t="shared" si="90"/>
        <v>49147.91</v>
      </c>
      <c r="U230" s="72" t="s">
        <v>47</v>
      </c>
      <c r="V230" s="102">
        <f t="shared" si="83"/>
        <v>1965.92</v>
      </c>
      <c r="W230" s="73">
        <f t="shared" si="84"/>
        <v>2</v>
      </c>
      <c r="X230" s="74">
        <f t="shared" si="85"/>
        <v>47179.990000000005</v>
      </c>
      <c r="Y230" s="289">
        <v>1674</v>
      </c>
      <c r="Z230" s="289">
        <v>2079</v>
      </c>
      <c r="AA230" s="7"/>
      <c r="AB230" s="7"/>
    </row>
    <row r="231" spans="1:28" ht="28.5" customHeight="1" x14ac:dyDescent="0.2">
      <c r="A231" s="41">
        <v>214</v>
      </c>
      <c r="B231" s="162" t="s">
        <v>1017</v>
      </c>
      <c r="C231" s="188" t="s">
        <v>1018</v>
      </c>
      <c r="D231" s="309" t="s">
        <v>1019</v>
      </c>
      <c r="E231" s="162" t="s">
        <v>1011</v>
      </c>
      <c r="F231" s="163" t="s">
        <v>135</v>
      </c>
      <c r="G231" s="163" t="s">
        <v>1020</v>
      </c>
      <c r="H231" s="50">
        <v>4</v>
      </c>
      <c r="I231" s="69" t="s">
        <v>47</v>
      </c>
      <c r="J231" s="70">
        <v>8374.26</v>
      </c>
      <c r="K231" s="70">
        <f t="shared" si="86"/>
        <v>44390.48</v>
      </c>
      <c r="L231" s="71">
        <f t="shared" si="71"/>
        <v>52764.740000000005</v>
      </c>
      <c r="M231" s="282">
        <v>13947.29</v>
      </c>
      <c r="N231" s="71"/>
      <c r="O231" s="71">
        <f t="shared" si="87"/>
        <v>38817.450000000004</v>
      </c>
      <c r="P231" s="71"/>
      <c r="Q231" s="71">
        <f t="shared" si="88"/>
        <v>38817.450000000004</v>
      </c>
      <c r="R231" s="122">
        <f t="shared" si="89"/>
        <v>17763.583950759999</v>
      </c>
      <c r="S231" s="96">
        <f t="shared" si="72"/>
        <v>17763.580000000002</v>
      </c>
      <c r="T231" s="71">
        <f t="shared" si="90"/>
        <v>56581.030000000006</v>
      </c>
      <c r="U231" s="72" t="s">
        <v>47</v>
      </c>
      <c r="V231" s="102">
        <f t="shared" si="83"/>
        <v>2263.2399999999998</v>
      </c>
      <c r="W231" s="73">
        <f t="shared" si="84"/>
        <v>2</v>
      </c>
      <c r="X231" s="74">
        <f t="shared" si="85"/>
        <v>54315.790000000008</v>
      </c>
      <c r="Y231" s="289">
        <v>1675</v>
      </c>
      <c r="Z231" s="289">
        <v>2080</v>
      </c>
      <c r="AA231" s="7"/>
      <c r="AB231" s="7"/>
    </row>
    <row r="232" spans="1:28" ht="28.5" customHeight="1" x14ac:dyDescent="0.2">
      <c r="A232" s="50">
        <v>215</v>
      </c>
      <c r="B232" s="162" t="s">
        <v>1021</v>
      </c>
      <c r="C232" s="185" t="s">
        <v>1022</v>
      </c>
      <c r="D232" s="292" t="s">
        <v>1023</v>
      </c>
      <c r="E232" s="162" t="s">
        <v>1024</v>
      </c>
      <c r="F232" s="163" t="s">
        <v>135</v>
      </c>
      <c r="G232" s="163" t="s">
        <v>1025</v>
      </c>
      <c r="H232" s="50">
        <v>3</v>
      </c>
      <c r="I232" s="69" t="s">
        <v>47</v>
      </c>
      <c r="J232" s="70">
        <v>8374.26</v>
      </c>
      <c r="K232" s="70">
        <f t="shared" si="86"/>
        <v>33292.86</v>
      </c>
      <c r="L232" s="71">
        <f t="shared" si="71"/>
        <v>41667.120000000003</v>
      </c>
      <c r="M232" s="282">
        <v>13947.29</v>
      </c>
      <c r="N232" s="71"/>
      <c r="O232" s="71">
        <f t="shared" si="87"/>
        <v>27719.83</v>
      </c>
      <c r="P232" s="71"/>
      <c r="Q232" s="71">
        <f t="shared" si="88"/>
        <v>27719.83</v>
      </c>
      <c r="R232" s="122">
        <f t="shared" si="89"/>
        <v>14027.499881670001</v>
      </c>
      <c r="S232" s="96">
        <f t="shared" si="72"/>
        <v>14027.5</v>
      </c>
      <c r="T232" s="71">
        <f t="shared" si="90"/>
        <v>41747.33</v>
      </c>
      <c r="U232" s="72" t="s">
        <v>47</v>
      </c>
      <c r="V232" s="102">
        <f t="shared" si="83"/>
        <v>1669.89</v>
      </c>
      <c r="W232" s="73">
        <f t="shared" si="84"/>
        <v>2</v>
      </c>
      <c r="X232" s="74">
        <f t="shared" si="85"/>
        <v>40075.440000000002</v>
      </c>
      <c r="Y232" s="289">
        <v>1677</v>
      </c>
      <c r="Z232" s="289">
        <v>2082</v>
      </c>
      <c r="AA232" s="7"/>
      <c r="AB232" s="7"/>
    </row>
    <row r="233" spans="1:28" ht="28.5" customHeight="1" x14ac:dyDescent="0.2">
      <c r="A233" s="41">
        <v>216</v>
      </c>
      <c r="B233" s="162" t="s">
        <v>1026</v>
      </c>
      <c r="C233" s="188" t="s">
        <v>242</v>
      </c>
      <c r="D233" s="312" t="s">
        <v>1027</v>
      </c>
      <c r="E233" s="162" t="s">
        <v>1024</v>
      </c>
      <c r="F233" s="163" t="s">
        <v>1028</v>
      </c>
      <c r="G233" s="163" t="s">
        <v>245</v>
      </c>
      <c r="H233" s="50">
        <v>3</v>
      </c>
      <c r="I233" s="69" t="s">
        <v>47</v>
      </c>
      <c r="J233" s="70">
        <v>8374.26</v>
      </c>
      <c r="K233" s="70">
        <f t="shared" si="86"/>
        <v>33292.86</v>
      </c>
      <c r="L233" s="71">
        <f t="shared" si="71"/>
        <v>41667.120000000003</v>
      </c>
      <c r="M233" s="282">
        <v>13947.29</v>
      </c>
      <c r="N233" s="71"/>
      <c r="O233" s="71">
        <f t="shared" si="87"/>
        <v>27719.83</v>
      </c>
      <c r="P233" s="71"/>
      <c r="Q233" s="71">
        <f t="shared" si="88"/>
        <v>27719.83</v>
      </c>
      <c r="R233" s="122">
        <f t="shared" si="89"/>
        <v>14027.499881670001</v>
      </c>
      <c r="S233" s="96">
        <f t="shared" si="72"/>
        <v>14027.5</v>
      </c>
      <c r="T233" s="71">
        <f t="shared" si="90"/>
        <v>41747.33</v>
      </c>
      <c r="U233" s="72" t="s">
        <v>47</v>
      </c>
      <c r="V233" s="102">
        <f t="shared" si="83"/>
        <v>1669.89</v>
      </c>
      <c r="W233" s="73">
        <f t="shared" si="84"/>
        <v>2</v>
      </c>
      <c r="X233" s="74">
        <f t="shared" si="85"/>
        <v>40075.440000000002</v>
      </c>
      <c r="Y233" s="289">
        <v>1679</v>
      </c>
      <c r="Z233" s="289">
        <v>2084</v>
      </c>
      <c r="AA233" s="7"/>
      <c r="AB233" s="7"/>
    </row>
    <row r="234" spans="1:28" ht="28.5" customHeight="1" x14ac:dyDescent="0.2">
      <c r="A234" s="50">
        <v>217</v>
      </c>
      <c r="B234" s="162" t="s">
        <v>1029</v>
      </c>
      <c r="C234" s="188" t="s">
        <v>1030</v>
      </c>
      <c r="D234" s="292" t="s">
        <v>1031</v>
      </c>
      <c r="E234" s="162" t="s">
        <v>1024</v>
      </c>
      <c r="F234" s="163" t="s">
        <v>1032</v>
      </c>
      <c r="G234" s="163" t="s">
        <v>1033</v>
      </c>
      <c r="H234" s="50">
        <v>2</v>
      </c>
      <c r="I234" s="69" t="s">
        <v>47</v>
      </c>
      <c r="J234" s="70">
        <v>8374.26</v>
      </c>
      <c r="K234" s="70">
        <f t="shared" si="86"/>
        <v>22195.24</v>
      </c>
      <c r="L234" s="71">
        <f t="shared" si="71"/>
        <v>30569.5</v>
      </c>
      <c r="M234" s="282">
        <v>10230.73</v>
      </c>
      <c r="N234" s="71"/>
      <c r="O234" s="71">
        <f t="shared" si="87"/>
        <v>20338.77</v>
      </c>
      <c r="P234" s="71"/>
      <c r="Q234" s="71">
        <f>O234+P234</f>
        <v>20338.77</v>
      </c>
      <c r="R234" s="122">
        <f t="shared" si="89"/>
        <v>10291.41581258</v>
      </c>
      <c r="S234" s="96">
        <f t="shared" si="72"/>
        <v>10291.42</v>
      </c>
      <c r="T234" s="71">
        <f t="shared" si="90"/>
        <v>30630.190000000002</v>
      </c>
      <c r="U234" s="72" t="s">
        <v>47</v>
      </c>
      <c r="V234" s="102">
        <f t="shared" si="83"/>
        <v>1225.21</v>
      </c>
      <c r="W234" s="73">
        <f t="shared" si="84"/>
        <v>2</v>
      </c>
      <c r="X234" s="74">
        <f t="shared" si="85"/>
        <v>29402.980000000003</v>
      </c>
      <c r="Y234" s="289">
        <v>1681</v>
      </c>
      <c r="Z234" s="289">
        <v>2086</v>
      </c>
      <c r="AA234" s="7"/>
      <c r="AB234" s="7"/>
    </row>
    <row r="235" spans="1:28" ht="28.5" customHeight="1" x14ac:dyDescent="0.2">
      <c r="A235" s="41">
        <v>218</v>
      </c>
      <c r="B235" s="162" t="s">
        <v>1034</v>
      </c>
      <c r="C235" s="188" t="s">
        <v>1035</v>
      </c>
      <c r="D235" s="294" t="s">
        <v>1036</v>
      </c>
      <c r="E235" s="163" t="s">
        <v>1037</v>
      </c>
      <c r="F235" s="163" t="s">
        <v>1038</v>
      </c>
      <c r="G235" s="163" t="s">
        <v>1039</v>
      </c>
      <c r="H235" s="50">
        <v>2</v>
      </c>
      <c r="I235" s="69" t="s">
        <v>47</v>
      </c>
      <c r="J235" s="70">
        <v>8374.26</v>
      </c>
      <c r="K235" s="70">
        <f t="shared" si="86"/>
        <v>22195.24</v>
      </c>
      <c r="L235" s="71">
        <f t="shared" si="71"/>
        <v>30569.5</v>
      </c>
      <c r="M235" s="282">
        <v>13947.29</v>
      </c>
      <c r="N235" s="71"/>
      <c r="O235" s="71">
        <f t="shared" si="87"/>
        <v>16622.21</v>
      </c>
      <c r="P235" s="71"/>
      <c r="Q235" s="71">
        <f t="shared" si="88"/>
        <v>16622.21</v>
      </c>
      <c r="R235" s="122">
        <f t="shared" si="89"/>
        <v>10291.41581258</v>
      </c>
      <c r="S235" s="96">
        <f t="shared" si="72"/>
        <v>10291.42</v>
      </c>
      <c r="T235" s="71">
        <f t="shared" si="90"/>
        <v>26913.629999999997</v>
      </c>
      <c r="U235" s="72" t="s">
        <v>47</v>
      </c>
      <c r="V235" s="102">
        <f t="shared" si="83"/>
        <v>1076.55</v>
      </c>
      <c r="W235" s="73">
        <f t="shared" si="84"/>
        <v>2</v>
      </c>
      <c r="X235" s="74">
        <f t="shared" si="85"/>
        <v>25835.079999999998</v>
      </c>
      <c r="Y235" s="289">
        <v>1683</v>
      </c>
      <c r="Z235" s="289">
        <v>2088</v>
      </c>
      <c r="AA235" s="7"/>
      <c r="AB235" s="7"/>
    </row>
    <row r="236" spans="1:28" ht="28.5" customHeight="1" x14ac:dyDescent="0.2">
      <c r="A236" s="50">
        <v>219</v>
      </c>
      <c r="B236" s="162" t="s">
        <v>1040</v>
      </c>
      <c r="C236" s="188" t="s">
        <v>1041</v>
      </c>
      <c r="D236" s="292" t="s">
        <v>1042</v>
      </c>
      <c r="E236" s="163" t="s">
        <v>1037</v>
      </c>
      <c r="F236" s="163" t="s">
        <v>1043</v>
      </c>
      <c r="G236" s="163" t="s">
        <v>1043</v>
      </c>
      <c r="H236" s="50">
        <v>4</v>
      </c>
      <c r="I236" s="69" t="s">
        <v>47</v>
      </c>
      <c r="J236" s="70">
        <v>8374.26</v>
      </c>
      <c r="K236" s="70">
        <f t="shared" si="86"/>
        <v>44390.48</v>
      </c>
      <c r="L236" s="71">
        <f t="shared" si="71"/>
        <v>52764.740000000005</v>
      </c>
      <c r="M236" s="282">
        <v>21380.41</v>
      </c>
      <c r="N236" s="71"/>
      <c r="O236" s="71">
        <f t="shared" si="87"/>
        <v>31384.330000000005</v>
      </c>
      <c r="P236" s="71"/>
      <c r="Q236" s="71">
        <f t="shared" si="88"/>
        <v>31384.330000000005</v>
      </c>
      <c r="R236" s="122">
        <f t="shared" si="89"/>
        <v>17763.583950759999</v>
      </c>
      <c r="S236" s="96">
        <f t="shared" si="72"/>
        <v>17763.580000000002</v>
      </c>
      <c r="T236" s="71">
        <f t="shared" si="90"/>
        <v>49147.91</v>
      </c>
      <c r="U236" s="72" t="s">
        <v>47</v>
      </c>
      <c r="V236" s="102">
        <f t="shared" si="83"/>
        <v>1965.92</v>
      </c>
      <c r="W236" s="73">
        <f t="shared" si="84"/>
        <v>2</v>
      </c>
      <c r="X236" s="74">
        <f t="shared" si="85"/>
        <v>47179.990000000005</v>
      </c>
      <c r="Y236" s="289">
        <v>1685</v>
      </c>
      <c r="Z236" s="289">
        <v>2090</v>
      </c>
      <c r="AA236" s="7"/>
      <c r="AB236" s="7"/>
    </row>
    <row r="237" spans="1:28" ht="28.5" customHeight="1" thickBot="1" x14ac:dyDescent="0.25">
      <c r="A237" s="41">
        <v>220</v>
      </c>
      <c r="B237" s="164" t="s">
        <v>1044</v>
      </c>
      <c r="C237" s="193" t="s">
        <v>1045</v>
      </c>
      <c r="D237" s="292" t="s">
        <v>1046</v>
      </c>
      <c r="E237" s="164" t="s">
        <v>1047</v>
      </c>
      <c r="F237" s="171" t="s">
        <v>1048</v>
      </c>
      <c r="G237" s="171" t="s">
        <v>1049</v>
      </c>
      <c r="H237" s="148">
        <v>2</v>
      </c>
      <c r="I237" s="75" t="s">
        <v>47</v>
      </c>
      <c r="J237" s="70">
        <v>8374.26</v>
      </c>
      <c r="K237" s="70">
        <f t="shared" si="86"/>
        <v>22195.24</v>
      </c>
      <c r="L237" s="76">
        <f t="shared" si="71"/>
        <v>30569.5</v>
      </c>
      <c r="M237" s="285">
        <v>10230.73</v>
      </c>
      <c r="N237" s="76"/>
      <c r="O237" s="76">
        <f t="shared" si="87"/>
        <v>20338.77</v>
      </c>
      <c r="P237" s="76"/>
      <c r="Q237" s="76">
        <f t="shared" si="88"/>
        <v>20338.77</v>
      </c>
      <c r="R237" s="123">
        <f t="shared" si="89"/>
        <v>10291.41581258</v>
      </c>
      <c r="S237" s="359">
        <f t="shared" si="72"/>
        <v>10291.42</v>
      </c>
      <c r="T237" s="76">
        <f t="shared" si="90"/>
        <v>30630.190000000002</v>
      </c>
      <c r="U237" s="77" t="s">
        <v>47</v>
      </c>
      <c r="V237" s="78">
        <f t="shared" si="83"/>
        <v>1225.21</v>
      </c>
      <c r="W237" s="70">
        <f t="shared" si="84"/>
        <v>2</v>
      </c>
      <c r="X237" s="79">
        <f t="shared" si="85"/>
        <v>29402.980000000003</v>
      </c>
      <c r="Y237" s="334">
        <v>1687</v>
      </c>
      <c r="Z237" s="334">
        <v>2092</v>
      </c>
      <c r="AA237" s="7"/>
      <c r="AB237" s="7"/>
    </row>
    <row r="238" spans="1:28" ht="28.5" customHeight="1" x14ac:dyDescent="0.2">
      <c r="A238" s="23">
        <v>221</v>
      </c>
      <c r="B238" s="156" t="s">
        <v>1050</v>
      </c>
      <c r="C238" s="195" t="s">
        <v>1051</v>
      </c>
      <c r="D238" s="291" t="s">
        <v>1052</v>
      </c>
      <c r="E238" s="156" t="s">
        <v>492</v>
      </c>
      <c r="F238" s="156" t="s">
        <v>1053</v>
      </c>
      <c r="G238" s="156" t="s">
        <v>1054</v>
      </c>
      <c r="H238" s="230">
        <v>4</v>
      </c>
      <c r="I238" s="52" t="s">
        <v>47</v>
      </c>
      <c r="J238" s="53">
        <v>8374.26</v>
      </c>
      <c r="K238" s="53">
        <f t="shared" si="86"/>
        <v>44390.48</v>
      </c>
      <c r="L238" s="53">
        <f>J238+K238</f>
        <v>52764.740000000005</v>
      </c>
      <c r="M238" s="279">
        <v>13947.29</v>
      </c>
      <c r="N238" s="53"/>
      <c r="O238" s="53">
        <f>L238-M238</f>
        <v>38817.450000000004</v>
      </c>
      <c r="P238" s="53"/>
      <c r="Q238" s="53">
        <f t="shared" si="88"/>
        <v>38817.450000000004</v>
      </c>
      <c r="R238" s="118">
        <f t="shared" si="89"/>
        <v>17763.583950759999</v>
      </c>
      <c r="S238" s="235">
        <f t="shared" si="72"/>
        <v>17763.580000000002</v>
      </c>
      <c r="T238" s="54">
        <f t="shared" si="90"/>
        <v>56581.030000000006</v>
      </c>
      <c r="U238" s="80"/>
      <c r="V238" s="55"/>
      <c r="W238" s="55"/>
      <c r="X238" s="55"/>
      <c r="Y238" s="343"/>
      <c r="Z238" s="335"/>
      <c r="AA238" s="7"/>
      <c r="AB238" s="7"/>
    </row>
    <row r="239" spans="1:28" ht="28.5" customHeight="1" x14ac:dyDescent="0.2">
      <c r="A239" s="24">
        <v>222</v>
      </c>
      <c r="B239" s="158" t="s">
        <v>1055</v>
      </c>
      <c r="C239" s="188" t="s">
        <v>1051</v>
      </c>
      <c r="D239" s="292" t="s">
        <v>1052</v>
      </c>
      <c r="E239" s="158" t="s">
        <v>1056</v>
      </c>
      <c r="F239" s="158" t="s">
        <v>496</v>
      </c>
      <c r="G239" s="158" t="s">
        <v>1054</v>
      </c>
      <c r="H239" s="131">
        <v>5</v>
      </c>
      <c r="I239" s="56" t="s">
        <v>47</v>
      </c>
      <c r="J239" s="57">
        <v>8374.26</v>
      </c>
      <c r="K239" s="57">
        <f t="shared" si="86"/>
        <v>55488.1</v>
      </c>
      <c r="L239" s="57">
        <f t="shared" si="71"/>
        <v>63862.36</v>
      </c>
      <c r="M239" s="280">
        <v>17663.849999999999</v>
      </c>
      <c r="N239" s="57"/>
      <c r="O239" s="57">
        <f t="shared" si="87"/>
        <v>46198.51</v>
      </c>
      <c r="P239" s="57"/>
      <c r="Q239" s="57">
        <f>O239+P239</f>
        <v>46198.51</v>
      </c>
      <c r="R239" s="119">
        <f t="shared" si="89"/>
        <v>21499.66801985</v>
      </c>
      <c r="S239" s="58">
        <f t="shared" si="72"/>
        <v>21499.67</v>
      </c>
      <c r="T239" s="58">
        <f t="shared" si="90"/>
        <v>67698.179999999993</v>
      </c>
      <c r="U239" s="99"/>
      <c r="V239" s="59"/>
      <c r="W239" s="59"/>
      <c r="X239" s="59"/>
      <c r="Y239" s="344"/>
      <c r="Z239" s="336"/>
      <c r="AA239" s="7"/>
      <c r="AB239" s="7"/>
    </row>
    <row r="240" spans="1:28" ht="28.5" customHeight="1" x14ac:dyDescent="0.2">
      <c r="A240" s="24">
        <v>223</v>
      </c>
      <c r="B240" s="158" t="s">
        <v>1057</v>
      </c>
      <c r="C240" s="188" t="s">
        <v>1051</v>
      </c>
      <c r="D240" s="292" t="s">
        <v>1052</v>
      </c>
      <c r="E240" s="158" t="s">
        <v>1056</v>
      </c>
      <c r="F240" s="159" t="s">
        <v>275</v>
      </c>
      <c r="G240" s="158" t="s">
        <v>1054</v>
      </c>
      <c r="H240" s="131">
        <v>3</v>
      </c>
      <c r="I240" s="56" t="s">
        <v>47</v>
      </c>
      <c r="J240" s="57">
        <v>8374.26</v>
      </c>
      <c r="K240" s="57">
        <f t="shared" si="86"/>
        <v>33292.86</v>
      </c>
      <c r="L240" s="57">
        <f t="shared" si="71"/>
        <v>41667.120000000003</v>
      </c>
      <c r="M240" s="280">
        <v>13947.29</v>
      </c>
      <c r="N240" s="57"/>
      <c r="O240" s="57">
        <f>L240-M240</f>
        <v>27719.83</v>
      </c>
      <c r="P240" s="57"/>
      <c r="Q240" s="57">
        <f t="shared" si="88"/>
        <v>27719.83</v>
      </c>
      <c r="R240" s="119">
        <f t="shared" si="89"/>
        <v>14027.499881670001</v>
      </c>
      <c r="S240" s="58">
        <f>ROUND(R240,2)</f>
        <v>14027.5</v>
      </c>
      <c r="T240" s="58">
        <f t="shared" si="90"/>
        <v>41747.33</v>
      </c>
      <c r="U240" s="81"/>
      <c r="V240" s="82"/>
      <c r="W240" s="82"/>
      <c r="X240" s="82"/>
      <c r="Y240" s="345"/>
      <c r="Z240" s="337"/>
      <c r="AA240" s="7"/>
      <c r="AB240" s="7"/>
    </row>
    <row r="241" spans="1:28" ht="28.5" customHeight="1" x14ac:dyDescent="0.2">
      <c r="A241" s="30"/>
      <c r="B241" s="172"/>
      <c r="C241" s="194"/>
      <c r="D241" s="310"/>
      <c r="E241" s="167"/>
      <c r="F241" s="167"/>
      <c r="G241" s="167"/>
      <c r="H241" s="39"/>
      <c r="I241" s="39"/>
      <c r="J241" s="27"/>
      <c r="K241" s="27"/>
      <c r="L241" s="27"/>
      <c r="M241" s="27"/>
      <c r="N241" s="27"/>
      <c r="O241" s="27"/>
      <c r="P241" s="27"/>
      <c r="Q241" s="27"/>
      <c r="R241" s="124"/>
      <c r="S241" s="183"/>
      <c r="T241" s="61">
        <f>SUM(T238:T240)</f>
        <v>166026.53999999998</v>
      </c>
      <c r="U241" s="202" t="s">
        <v>97</v>
      </c>
      <c r="V241" s="63">
        <f>IF(U241="no",ROUND(T241*4/100,2), 0)</f>
        <v>0</v>
      </c>
      <c r="W241" s="63">
        <f>IF(U241="no",2,0)</f>
        <v>0</v>
      </c>
      <c r="X241" s="212">
        <f>T241-V241-W241</f>
        <v>166026.53999999998</v>
      </c>
      <c r="Y241" s="338">
        <v>1689</v>
      </c>
      <c r="Z241" s="338">
        <v>2094</v>
      </c>
      <c r="AA241" s="7" t="s">
        <v>148</v>
      </c>
      <c r="AB241" s="7"/>
    </row>
    <row r="242" spans="1:28" ht="28.5" customHeight="1" x14ac:dyDescent="0.2">
      <c r="A242" s="263">
        <v>224</v>
      </c>
      <c r="B242" s="254" t="s">
        <v>1058</v>
      </c>
      <c r="C242" s="264" t="s">
        <v>1059</v>
      </c>
      <c r="D242" s="311" t="s">
        <v>1060</v>
      </c>
      <c r="E242" s="254" t="s">
        <v>1061</v>
      </c>
      <c r="F242" s="254" t="s">
        <v>1062</v>
      </c>
      <c r="G242" s="254" t="s">
        <v>1063</v>
      </c>
      <c r="H242" s="265">
        <v>1</v>
      </c>
      <c r="I242" s="265"/>
      <c r="J242" s="266">
        <v>8374.26</v>
      </c>
      <c r="K242" s="266">
        <f>ROUND(K$10*H242,2)</f>
        <v>11097.62</v>
      </c>
      <c r="L242" s="266">
        <f>J242+K242</f>
        <v>19471.88</v>
      </c>
      <c r="M242" s="266">
        <v>6740.79</v>
      </c>
      <c r="N242" s="266">
        <v>0</v>
      </c>
      <c r="O242" s="266">
        <f>L242-M242</f>
        <v>12731.09</v>
      </c>
      <c r="P242" s="266">
        <v>0</v>
      </c>
      <c r="Q242" s="266">
        <f>O242+P242</f>
        <v>12731.09</v>
      </c>
      <c r="R242" s="267">
        <v>0</v>
      </c>
      <c r="S242" s="266">
        <f t="shared" si="72"/>
        <v>0</v>
      </c>
      <c r="T242" s="268">
        <f>Q242+S242</f>
        <v>12731.09</v>
      </c>
      <c r="U242" s="269" t="s">
        <v>47</v>
      </c>
      <c r="V242" s="266">
        <f>IF(U242="no",ROUND(T242*4/100,2), 0)</f>
        <v>509.24</v>
      </c>
      <c r="W242" s="266">
        <f>IF(U242="no",2,0)</f>
        <v>2</v>
      </c>
      <c r="X242" s="270">
        <f>T242-V242-W242</f>
        <v>12219.85</v>
      </c>
      <c r="Y242" s="289">
        <v>1691</v>
      </c>
      <c r="Z242" s="289">
        <v>2096</v>
      </c>
      <c r="AA242" s="7"/>
      <c r="AB242" s="7" t="s">
        <v>132</v>
      </c>
    </row>
    <row r="243" spans="1:28" s="2" customFormat="1" ht="27.75" customHeight="1" x14ac:dyDescent="0.2">
      <c r="A243" s="47"/>
      <c r="B243" s="48"/>
      <c r="C243" s="177"/>
      <c r="D243" s="110"/>
      <c r="E243" s="48"/>
      <c r="F243" s="48"/>
      <c r="G243" s="49" t="s">
        <v>1064</v>
      </c>
      <c r="H243" s="145">
        <f>SUM(H12:H242)</f>
        <v>686</v>
      </c>
      <c r="I243" s="100"/>
      <c r="J243" s="101">
        <f t="shared" ref="J243:S243" si="91">SUM(J12:J242)</f>
        <v>1859085.7200000018</v>
      </c>
      <c r="K243" s="101">
        <f t="shared" si="91"/>
        <v>7612967.3200000292</v>
      </c>
      <c r="L243" s="101">
        <f t="shared" si="91"/>
        <v>9472053.0400000121</v>
      </c>
      <c r="M243" s="101">
        <f t="shared" si="91"/>
        <v>3181086.9200000041</v>
      </c>
      <c r="N243" s="101">
        <f t="shared" si="91"/>
        <v>0</v>
      </c>
      <c r="O243" s="101">
        <f t="shared" si="91"/>
        <v>6290966.1199999973</v>
      </c>
      <c r="P243" s="101">
        <f t="shared" si="91"/>
        <v>0</v>
      </c>
      <c r="Q243" s="101">
        <f t="shared" si="91"/>
        <v>6290966.1199999973</v>
      </c>
      <c r="R243" s="129">
        <f t="shared" si="91"/>
        <v>3155133.1600003033</v>
      </c>
      <c r="S243" s="101">
        <f t="shared" si="91"/>
        <v>3155133.1599999992</v>
      </c>
      <c r="T243" s="101">
        <f>SUM(T12:T242)-T15-T87-T123-T177-T195-T208-T212-T226-T241</f>
        <v>9446099.2799999975</v>
      </c>
      <c r="U243" s="91"/>
      <c r="V243" s="101">
        <f>SUM(V12:V242)</f>
        <v>354431.1200000004</v>
      </c>
      <c r="W243" s="101">
        <f>SUM(W12:W242)</f>
        <v>404</v>
      </c>
      <c r="X243" s="101">
        <f>SUM(X12:X242)</f>
        <v>9091264.1600000113</v>
      </c>
      <c r="Y243" s="6"/>
      <c r="Z243" s="6"/>
      <c r="AA243" s="7"/>
      <c r="AB243" s="7"/>
    </row>
    <row r="244" spans="1:28" s="2" customFormat="1" ht="18.75" customHeight="1" x14ac:dyDescent="0.2">
      <c r="A244" s="46"/>
      <c r="B244" s="1" t="s">
        <v>1065</v>
      </c>
      <c r="C244" s="178"/>
      <c r="D244" s="1"/>
      <c r="E244" s="1"/>
      <c r="H244" s="11"/>
      <c r="I244" s="1"/>
      <c r="J244" s="14"/>
      <c r="K244" s="14"/>
      <c r="M244" s="368">
        <f>M243+N243</f>
        <v>3181086.9200000041</v>
      </c>
      <c r="N244" s="368"/>
      <c r="O244" s="14"/>
      <c r="P244" s="14"/>
      <c r="Q244" s="14"/>
      <c r="R244" s="115"/>
      <c r="S244" s="370">
        <f>Q243+S243</f>
        <v>9446099.2799999975</v>
      </c>
      <c r="T244" s="370"/>
      <c r="U244" s="19"/>
      <c r="V244" s="368">
        <f>V243+W243+X243</f>
        <v>9446099.2800000124</v>
      </c>
      <c r="W244" s="368"/>
      <c r="X244" s="368"/>
      <c r="Y244" s="6"/>
      <c r="Z244" s="6"/>
    </row>
    <row r="245" spans="1:28" s="2" customFormat="1" ht="18.75" customHeight="1" x14ac:dyDescent="0.2">
      <c r="A245" s="45"/>
      <c r="B245" s="1"/>
      <c r="C245" s="178"/>
      <c r="D245" s="1"/>
      <c r="E245" s="1"/>
      <c r="G245" s="208"/>
      <c r="H245" s="11"/>
      <c r="I245" s="1"/>
      <c r="J245" s="14"/>
      <c r="K245" s="14"/>
      <c r="L245" s="349">
        <f>L31</f>
        <v>30569.5</v>
      </c>
      <c r="M245" s="350"/>
      <c r="N245" s="350"/>
      <c r="O245" s="14"/>
      <c r="P245" s="14"/>
      <c r="Q245" s="14"/>
      <c r="R245" s="115"/>
      <c r="S245" s="369"/>
      <c r="T245" s="369"/>
      <c r="U245" s="19"/>
      <c r="V245" s="19"/>
      <c r="W245" s="19"/>
      <c r="X245" s="19"/>
      <c r="Y245" s="6"/>
      <c r="Z245" s="6"/>
    </row>
    <row r="246" spans="1:28" s="2" customFormat="1" ht="15" customHeight="1" x14ac:dyDescent="0.2">
      <c r="A246" s="1"/>
      <c r="B246" s="22"/>
      <c r="C246" s="178"/>
      <c r="D246" s="1"/>
      <c r="E246" s="18"/>
      <c r="G246" s="19"/>
      <c r="H246" s="19"/>
      <c r="I246" s="1"/>
      <c r="J246" s="14"/>
      <c r="K246" s="14"/>
      <c r="L246" s="350">
        <f>L103</f>
        <v>19471.88</v>
      </c>
      <c r="M246" s="350">
        <f>L243-M243-N243+P243</f>
        <v>6290966.1200000085</v>
      </c>
      <c r="N246" s="350"/>
      <c r="O246" s="14"/>
      <c r="P246" s="14"/>
      <c r="Q246" s="14"/>
      <c r="R246" s="130"/>
      <c r="S246" s="347"/>
      <c r="T246" s="347">
        <v>9446099.2799999975</v>
      </c>
      <c r="U246" s="14"/>
      <c r="V246" s="14"/>
      <c r="W246" s="51"/>
      <c r="X246" s="14"/>
      <c r="Y246" s="12"/>
      <c r="Z246" s="12"/>
    </row>
    <row r="247" spans="1:28" s="2" customFormat="1" x14ac:dyDescent="0.2">
      <c r="A247" s="1"/>
      <c r="B247" s="1"/>
      <c r="C247" s="178"/>
      <c r="D247" s="18"/>
      <c r="E247" s="18"/>
      <c r="G247" s="32"/>
      <c r="H247" s="32"/>
      <c r="I247" s="1"/>
      <c r="J247" s="14"/>
      <c r="K247" s="14"/>
      <c r="L247" s="349">
        <f>L225</f>
        <v>30569.5</v>
      </c>
      <c r="M247" s="350"/>
      <c r="N247" s="350"/>
      <c r="O247" s="14"/>
      <c r="P247" s="14" t="s">
        <v>1066</v>
      </c>
      <c r="Q247" s="353">
        <v>1695</v>
      </c>
      <c r="R247" s="353">
        <v>2100</v>
      </c>
      <c r="S247" s="348"/>
      <c r="T247" s="348"/>
      <c r="U247" s="14"/>
      <c r="V247" s="14"/>
      <c r="W247" s="14"/>
      <c r="X247" s="14"/>
      <c r="Y247" s="12"/>
      <c r="Z247" s="12"/>
    </row>
    <row r="248" spans="1:28" s="2" customFormat="1" x14ac:dyDescent="0.2">
      <c r="A248" s="1"/>
      <c r="B248" s="1"/>
      <c r="C248" s="178"/>
      <c r="D248" s="18"/>
      <c r="E248" s="18"/>
      <c r="G248" s="32"/>
      <c r="H248" s="32"/>
      <c r="I248" s="1"/>
      <c r="J248" s="14"/>
      <c r="K248" s="14"/>
      <c r="L248" s="349">
        <f>L242</f>
        <v>19471.88</v>
      </c>
      <c r="M248" s="350"/>
      <c r="N248" s="350"/>
      <c r="O248" s="14"/>
      <c r="P248" s="14" t="s">
        <v>1067</v>
      </c>
      <c r="Q248" s="353">
        <v>1696</v>
      </c>
      <c r="R248" s="353">
        <v>2101</v>
      </c>
      <c r="S248" s="13"/>
      <c r="T248" s="13"/>
      <c r="U248" s="14"/>
      <c r="V248" s="14"/>
      <c r="W248" s="14"/>
      <c r="X248" s="14"/>
      <c r="Y248" s="12"/>
      <c r="Z248" s="12"/>
    </row>
    <row r="249" spans="1:28" s="2" customFormat="1" x14ac:dyDescent="0.2">
      <c r="A249" s="1"/>
      <c r="B249" s="1"/>
      <c r="C249" s="178"/>
      <c r="D249" s="18"/>
      <c r="E249" s="18"/>
      <c r="H249" s="11"/>
      <c r="I249" s="1"/>
      <c r="J249" s="14"/>
      <c r="K249" s="14"/>
      <c r="L249" s="350">
        <f>L243-L245-L246-L247-L248</f>
        <v>9371970.2800000105</v>
      </c>
      <c r="M249" s="350"/>
      <c r="N249" s="350"/>
      <c r="O249" s="14"/>
      <c r="P249" s="14"/>
      <c r="Q249" s="14"/>
      <c r="R249" s="115"/>
      <c r="S249" s="13"/>
      <c r="T249" s="13"/>
      <c r="U249" s="14"/>
      <c r="V249" s="14"/>
      <c r="W249" s="14"/>
      <c r="X249" s="14"/>
      <c r="Y249" s="6"/>
      <c r="Z249" s="6"/>
    </row>
    <row r="250" spans="1:28" s="2" customFormat="1" x14ac:dyDescent="0.2">
      <c r="A250" s="1"/>
      <c r="B250" s="1"/>
      <c r="C250" s="178"/>
      <c r="D250" s="18"/>
      <c r="E250" s="18"/>
      <c r="H250" s="11"/>
      <c r="I250" s="1"/>
      <c r="J250" s="14"/>
      <c r="K250" s="14"/>
      <c r="L250" s="349"/>
      <c r="M250" s="350"/>
      <c r="N250" s="350"/>
      <c r="O250" s="14"/>
      <c r="P250" s="14"/>
      <c r="Q250" s="14"/>
      <c r="R250" s="115"/>
      <c r="S250" s="13"/>
      <c r="T250" s="13"/>
      <c r="U250" s="14"/>
      <c r="V250" s="14"/>
      <c r="W250" s="14"/>
      <c r="X250" s="14"/>
      <c r="Y250" s="6"/>
      <c r="Z250" s="6"/>
    </row>
    <row r="251" spans="1:28" s="2" customFormat="1" x14ac:dyDescent="0.2">
      <c r="A251" s="1"/>
      <c r="B251" s="1"/>
      <c r="C251" s="178"/>
      <c r="D251" s="18"/>
      <c r="E251" s="18"/>
      <c r="H251" s="11"/>
      <c r="I251" s="1"/>
      <c r="J251" s="14"/>
      <c r="K251" s="14"/>
      <c r="L251" s="349"/>
      <c r="M251" s="350"/>
      <c r="N251" s="350"/>
      <c r="O251" s="14"/>
      <c r="P251" s="14"/>
      <c r="Q251" s="14"/>
      <c r="R251" s="115"/>
      <c r="S251" s="13"/>
      <c r="T251" s="13"/>
      <c r="U251" s="14"/>
      <c r="V251" s="14"/>
      <c r="W251" s="14"/>
      <c r="X251" s="14"/>
      <c r="Y251" s="6"/>
      <c r="Z251" s="6"/>
    </row>
    <row r="252" spans="1:28" s="2" customFormat="1" x14ac:dyDescent="0.2">
      <c r="A252" s="1"/>
      <c r="C252" s="109"/>
      <c r="D252" s="1"/>
      <c r="E252" s="1"/>
      <c r="H252" s="11"/>
      <c r="I252" s="1"/>
      <c r="J252" s="14"/>
      <c r="K252" s="14"/>
      <c r="L252" s="14"/>
      <c r="M252" s="14"/>
      <c r="N252" s="14"/>
      <c r="O252" s="14"/>
      <c r="P252" s="14"/>
      <c r="Q252" s="14"/>
      <c r="R252" s="115"/>
      <c r="S252" s="13"/>
      <c r="T252" s="13"/>
      <c r="U252" s="14"/>
      <c r="V252" s="14"/>
      <c r="W252" s="14"/>
      <c r="X252" s="14"/>
      <c r="Y252" s="6"/>
      <c r="Z252" s="6"/>
    </row>
    <row r="253" spans="1:28" s="2" customFormat="1" x14ac:dyDescent="0.2">
      <c r="A253" s="1"/>
      <c r="B253" s="1"/>
      <c r="C253" s="178"/>
      <c r="D253" s="1"/>
      <c r="E253" s="1"/>
      <c r="H253" s="11"/>
      <c r="I253" s="21"/>
      <c r="J253" s="4"/>
      <c r="K253" s="4"/>
      <c r="L253" s="4"/>
      <c r="M253" s="4"/>
      <c r="N253" s="4"/>
      <c r="O253" s="4"/>
      <c r="P253" s="4"/>
      <c r="Q253" s="4"/>
      <c r="R253" s="114"/>
      <c r="S253" s="51"/>
      <c r="T253" s="51"/>
      <c r="U253" s="4"/>
      <c r="V253" s="4"/>
      <c r="W253" s="4"/>
      <c r="X253" s="4"/>
      <c r="Y253" s="6"/>
      <c r="Z253" s="6"/>
    </row>
    <row r="254" spans="1:28" s="2" customFormat="1" x14ac:dyDescent="0.2">
      <c r="C254" s="109"/>
      <c r="H254" s="11"/>
      <c r="J254" s="4"/>
      <c r="K254" s="4"/>
      <c r="L254" s="4"/>
      <c r="M254" s="4"/>
      <c r="N254" s="4"/>
      <c r="O254" s="4"/>
      <c r="P254" s="4"/>
      <c r="Q254" s="4"/>
      <c r="R254" s="114"/>
      <c r="T254" s="51"/>
      <c r="U254" s="4"/>
      <c r="V254" s="4"/>
      <c r="W254" s="4"/>
      <c r="X254" s="4"/>
      <c r="Y254" s="6"/>
      <c r="Z254" s="6"/>
    </row>
    <row r="255" spans="1:28" s="2" customFormat="1" x14ac:dyDescent="0.2">
      <c r="C255" s="109"/>
      <c r="H255" s="11"/>
      <c r="J255" s="4"/>
      <c r="K255" s="4"/>
      <c r="L255" s="4"/>
      <c r="M255" s="4"/>
      <c r="N255" s="4"/>
      <c r="O255" s="4"/>
      <c r="P255" s="4"/>
      <c r="Q255" s="4"/>
      <c r="R255" s="114"/>
      <c r="S255" s="51"/>
      <c r="T255" s="51"/>
      <c r="U255" s="4"/>
      <c r="V255" s="4"/>
      <c r="W255" s="4"/>
      <c r="X255" s="4"/>
      <c r="Y255" s="6"/>
      <c r="Z255" s="6"/>
    </row>
    <row r="256" spans="1:28" s="2" customFormat="1" x14ac:dyDescent="0.2">
      <c r="C256" s="109"/>
      <c r="H256" s="11"/>
      <c r="J256" s="4"/>
      <c r="K256" s="4"/>
      <c r="L256" s="4"/>
      <c r="M256" s="4"/>
      <c r="N256" s="4"/>
      <c r="O256" s="4"/>
      <c r="P256" s="4"/>
      <c r="Q256" s="4"/>
      <c r="R256" s="114"/>
      <c r="S256" s="51"/>
      <c r="T256" s="51"/>
      <c r="U256" s="4"/>
      <c r="V256" s="4"/>
      <c r="W256" s="4"/>
      <c r="X256" s="4"/>
      <c r="Y256" s="6"/>
      <c r="Z256" s="6"/>
    </row>
    <row r="257" spans="3:26" s="2" customFormat="1" x14ac:dyDescent="0.2">
      <c r="C257" s="109"/>
      <c r="H257" s="11"/>
      <c r="J257" s="4"/>
      <c r="K257" s="4"/>
      <c r="L257" s="4"/>
      <c r="M257" s="4"/>
      <c r="N257" s="4"/>
      <c r="O257" s="4"/>
      <c r="P257" s="4"/>
      <c r="Q257" s="4"/>
      <c r="R257" s="114"/>
      <c r="S257" s="51"/>
      <c r="T257" s="51"/>
      <c r="U257" s="4"/>
      <c r="V257" s="4"/>
      <c r="W257" s="4"/>
      <c r="X257" s="4"/>
      <c r="Y257" s="6"/>
      <c r="Z257" s="6"/>
    </row>
  </sheetData>
  <mergeCells count="12">
    <mergeCell ref="U5:W5"/>
    <mergeCell ref="T10:T11"/>
    <mergeCell ref="U10:U11"/>
    <mergeCell ref="V10:V11"/>
    <mergeCell ref="W10:W11"/>
    <mergeCell ref="M244:N244"/>
    <mergeCell ref="S245:T245"/>
    <mergeCell ref="S244:T244"/>
    <mergeCell ref="V244:X244"/>
    <mergeCell ref="X10:X11"/>
    <mergeCell ref="S10:S11"/>
    <mergeCell ref="L10:Q10"/>
  </mergeCells>
  <conditionalFormatting sqref="C1:C174 C178:C1048576">
    <cfRule type="duplicateValues" dxfId="19" priority="4"/>
  </conditionalFormatting>
  <conditionalFormatting sqref="C175:C177">
    <cfRule type="duplicateValues" dxfId="18" priority="3"/>
  </conditionalFormatting>
  <conditionalFormatting sqref="AF20">
    <cfRule type="duplicateValues" dxfId="17" priority="1"/>
  </conditionalFormatting>
  <conditionalFormatting sqref="AH189">
    <cfRule type="duplicateValues" dxfId="16" priority="2"/>
  </conditionalFormatting>
  <pageMargins left="0.23622047244094491" right="0.23622047244094491" top="0.74803149606299213" bottom="0.74803149606299213" header="0.31496062992125984" footer="0.31496062992125984"/>
  <pageSetup paperSize="8" scale="61" fitToHeight="0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99B3B-4329-4B97-9803-D124F97ECC77}">
  <sheetPr>
    <pageSetUpPr fitToPage="1"/>
  </sheetPr>
  <dimension ref="A1:AH257"/>
  <sheetViews>
    <sheetView showGridLines="0" topLeftCell="J1" zoomScale="75" zoomScaleNormal="75" zoomScaleSheetLayoutView="100" workbookViewId="0">
      <selection activeCell="Y15" sqref="Y15:Y242"/>
    </sheetView>
  </sheetViews>
  <sheetFormatPr defaultColWidth="9.140625" defaultRowHeight="12.75" x14ac:dyDescent="0.2"/>
  <cols>
    <col min="1" max="1" width="4.85546875" style="9" customWidth="1"/>
    <col min="2" max="2" width="17.7109375" style="9" customWidth="1"/>
    <col min="3" max="3" width="19.5703125" style="179" customWidth="1"/>
    <col min="4" max="4" width="38.28515625" style="2" customWidth="1"/>
    <col min="5" max="5" width="14.85546875" style="9" customWidth="1"/>
    <col min="6" max="6" width="29.5703125" style="2" customWidth="1"/>
    <col min="7" max="7" width="40.140625" style="2" customWidth="1"/>
    <col min="8" max="8" width="8.42578125" style="10" customWidth="1"/>
    <col min="9" max="9" width="8.7109375" style="2" customWidth="1"/>
    <col min="10" max="10" width="13.140625" style="4" customWidth="1"/>
    <col min="11" max="11" width="14.140625" style="4" customWidth="1"/>
    <col min="12" max="12" width="14" style="4" customWidth="1"/>
    <col min="13" max="13" width="14.42578125" style="4" customWidth="1"/>
    <col min="14" max="14" width="13.140625" style="4" customWidth="1"/>
    <col min="15" max="15" width="13.42578125" style="4" customWidth="1"/>
    <col min="16" max="16" width="14" style="4" customWidth="1"/>
    <col min="17" max="17" width="13.42578125" style="4" customWidth="1"/>
    <col min="18" max="18" width="21.140625" style="114" customWidth="1"/>
    <col min="19" max="19" width="13" style="51" customWidth="1"/>
    <col min="20" max="20" width="14.140625" style="51" customWidth="1"/>
    <col min="21" max="21" width="8.28515625" style="4" customWidth="1"/>
    <col min="22" max="22" width="13.42578125" style="4" customWidth="1"/>
    <col min="23" max="23" width="13.7109375" style="4" customWidth="1"/>
    <col min="24" max="24" width="15.28515625" style="4" customWidth="1"/>
    <col min="25" max="26" width="9.140625" style="6" customWidth="1"/>
    <col min="27" max="31" width="9.140625" style="9" customWidth="1"/>
    <col min="32" max="16384" width="9.140625" style="9"/>
  </cols>
  <sheetData>
    <row r="1" spans="1:28" ht="21.75" customHeight="1" x14ac:dyDescent="0.2">
      <c r="A1" s="2" t="s">
        <v>0</v>
      </c>
      <c r="B1" s="103"/>
      <c r="C1" s="109"/>
      <c r="E1" s="7"/>
      <c r="I1" s="6"/>
      <c r="J1" s="79" t="s">
        <v>1</v>
      </c>
      <c r="K1" s="150"/>
      <c r="L1" s="150"/>
      <c r="M1" s="150"/>
      <c r="N1" s="150"/>
      <c r="O1" s="151">
        <f>L243</f>
        <v>9472053.0400000121</v>
      </c>
      <c r="Q1" s="152"/>
      <c r="R1" s="113"/>
      <c r="T1" s="79" t="s">
        <v>2</v>
      </c>
      <c r="U1" s="150"/>
      <c r="V1" s="150"/>
      <c r="W1" s="142"/>
      <c r="X1" s="143">
        <v>3148394.12</v>
      </c>
    </row>
    <row r="2" spans="1:28" ht="21.75" customHeight="1" x14ac:dyDescent="0.2">
      <c r="A2" s="6" t="s">
        <v>3</v>
      </c>
      <c r="B2" s="104"/>
      <c r="C2" s="105"/>
      <c r="D2" s="6"/>
      <c r="E2" s="8"/>
      <c r="I2" s="6"/>
      <c r="J2" s="180" t="s">
        <v>4</v>
      </c>
      <c r="L2" s="201"/>
      <c r="M2" s="152"/>
      <c r="N2" s="14"/>
      <c r="O2" s="153">
        <f>M243</f>
        <v>3181086.9200000041</v>
      </c>
      <c r="Q2" s="152"/>
      <c r="R2" s="113"/>
      <c r="T2" s="92" t="s">
        <v>5</v>
      </c>
      <c r="U2" s="152"/>
      <c r="V2" s="152"/>
      <c r="X2" s="274">
        <f>O8</f>
        <v>6739.0400000028312</v>
      </c>
    </row>
    <row r="3" spans="1:28" ht="21.75" customHeight="1" x14ac:dyDescent="0.2">
      <c r="A3" s="6" t="s">
        <v>6</v>
      </c>
      <c r="B3" s="104"/>
      <c r="C3" s="105"/>
      <c r="D3" s="6"/>
      <c r="E3" s="5"/>
      <c r="I3" s="6"/>
      <c r="J3" s="92" t="s">
        <v>7</v>
      </c>
      <c r="K3" s="152"/>
      <c r="L3" s="152"/>
      <c r="M3" s="152"/>
      <c r="N3" s="152"/>
      <c r="O3" s="153">
        <f>O1-O2</f>
        <v>6290966.1200000085</v>
      </c>
      <c r="R3" s="113"/>
      <c r="T3" s="180"/>
      <c r="X3" s="228"/>
    </row>
    <row r="4" spans="1:28" ht="21.75" customHeight="1" x14ac:dyDescent="0.2">
      <c r="A4" s="6" t="s">
        <v>8</v>
      </c>
      <c r="B4" s="6"/>
      <c r="C4" s="106"/>
      <c r="D4" s="6"/>
      <c r="E4" s="5"/>
      <c r="I4" s="6"/>
      <c r="J4" s="92" t="s">
        <v>9</v>
      </c>
      <c r="K4" s="152"/>
      <c r="L4" s="152"/>
      <c r="M4" s="152"/>
      <c r="N4" s="152"/>
      <c r="O4" s="154">
        <v>0</v>
      </c>
      <c r="R4" s="113"/>
      <c r="T4" s="199" t="s">
        <v>10</v>
      </c>
      <c r="U4" s="200"/>
      <c r="V4" s="200"/>
      <c r="W4" s="200"/>
      <c r="X4" s="144">
        <f>X1+X2</f>
        <v>3155133.1600000029</v>
      </c>
    </row>
    <row r="5" spans="1:28" ht="21.75" customHeight="1" x14ac:dyDescent="0.2">
      <c r="A5" s="2" t="s">
        <v>11</v>
      </c>
      <c r="B5" s="103"/>
      <c r="C5" s="109"/>
      <c r="E5" s="2"/>
      <c r="I5" s="6"/>
      <c r="J5" s="180" t="s">
        <v>12</v>
      </c>
      <c r="M5" s="152"/>
      <c r="N5" s="152"/>
      <c r="O5" s="153">
        <f>O3+O4</f>
        <v>6290966.1200000085</v>
      </c>
      <c r="R5" s="113"/>
      <c r="U5" s="378"/>
      <c r="V5" s="378"/>
      <c r="W5" s="378"/>
    </row>
    <row r="6" spans="1:28" ht="21.75" customHeight="1" x14ac:dyDescent="0.2">
      <c r="A6" s="2"/>
      <c r="B6" s="103"/>
      <c r="C6" s="109"/>
      <c r="E6" s="2"/>
      <c r="I6" s="6"/>
      <c r="J6" s="180" t="s">
        <v>13</v>
      </c>
      <c r="M6" s="152"/>
      <c r="N6" s="152"/>
      <c r="O6" s="153">
        <v>0</v>
      </c>
      <c r="R6" s="113"/>
      <c r="U6" s="181"/>
      <c r="V6" s="181"/>
      <c r="W6" s="181"/>
    </row>
    <row r="7" spans="1:28" ht="21.75" customHeight="1" x14ac:dyDescent="0.2">
      <c r="A7" s="6"/>
      <c r="B7" s="1"/>
      <c r="C7" s="107"/>
      <c r="D7" s="6"/>
      <c r="I7" s="3"/>
      <c r="J7" s="180" t="s">
        <v>14</v>
      </c>
      <c r="M7" s="152"/>
      <c r="N7" s="152"/>
      <c r="O7" s="153">
        <v>6297705.1600000001</v>
      </c>
      <c r="U7" s="181"/>
      <c r="V7" s="181"/>
      <c r="W7" s="181"/>
    </row>
    <row r="8" spans="1:28" x14ac:dyDescent="0.2">
      <c r="A8" s="6"/>
      <c r="B8" s="43"/>
      <c r="C8" s="174"/>
      <c r="D8" s="6"/>
      <c r="E8" s="6"/>
      <c r="I8" s="3"/>
      <c r="J8" s="111" t="s">
        <v>15</v>
      </c>
      <c r="K8" s="155"/>
      <c r="L8" s="155"/>
      <c r="M8" s="155"/>
      <c r="N8" s="155"/>
      <c r="O8" s="154">
        <f>O7-O243</f>
        <v>6739.0400000028312</v>
      </c>
      <c r="R8" s="115"/>
      <c r="S8" s="13"/>
      <c r="T8" s="13"/>
      <c r="U8" s="14"/>
      <c r="V8" s="19"/>
      <c r="W8" s="19"/>
      <c r="X8" s="19"/>
    </row>
    <row r="9" spans="1:28" x14ac:dyDescent="0.2">
      <c r="A9" s="6"/>
      <c r="B9" s="43"/>
      <c r="C9" s="174"/>
      <c r="D9" s="6"/>
      <c r="E9" s="6"/>
      <c r="I9" s="3"/>
      <c r="J9" s="152"/>
      <c r="K9" s="152"/>
      <c r="L9" s="152"/>
      <c r="R9" s="115"/>
      <c r="S9" s="13"/>
      <c r="T9" s="13"/>
      <c r="U9" s="14"/>
      <c r="V9" s="19"/>
      <c r="W9" s="19"/>
      <c r="X9" s="19"/>
    </row>
    <row r="10" spans="1:28" ht="33" customHeight="1" x14ac:dyDescent="0.2">
      <c r="A10" s="15"/>
      <c r="B10" s="44"/>
      <c r="C10" s="175"/>
      <c r="D10" s="210"/>
      <c r="E10" s="16"/>
      <c r="I10" s="17"/>
      <c r="J10" s="275">
        <v>8374.26</v>
      </c>
      <c r="K10" s="275">
        <v>11097.62</v>
      </c>
      <c r="L10" s="375" t="s">
        <v>16</v>
      </c>
      <c r="M10" s="376"/>
      <c r="N10" s="376"/>
      <c r="O10" s="376"/>
      <c r="P10" s="376"/>
      <c r="Q10" s="377"/>
      <c r="R10" s="116"/>
      <c r="S10" s="373" t="s">
        <v>17</v>
      </c>
      <c r="T10" s="373" t="s">
        <v>18</v>
      </c>
      <c r="U10" s="379" t="s">
        <v>19</v>
      </c>
      <c r="V10" s="379" t="s">
        <v>20</v>
      </c>
      <c r="W10" s="379" t="s">
        <v>21</v>
      </c>
      <c r="X10" s="371" t="s">
        <v>22</v>
      </c>
      <c r="AA10" s="7"/>
      <c r="AB10" s="7"/>
    </row>
    <row r="11" spans="1:28" ht="54" customHeight="1" thickBot="1" x14ac:dyDescent="0.25">
      <c r="A11" s="33" t="s">
        <v>23</v>
      </c>
      <c r="B11" s="34" t="s">
        <v>24</v>
      </c>
      <c r="C11" s="35" t="s">
        <v>25</v>
      </c>
      <c r="D11" s="34" t="s">
        <v>26</v>
      </c>
      <c r="E11" s="34" t="s">
        <v>27</v>
      </c>
      <c r="F11" s="34" t="s">
        <v>28</v>
      </c>
      <c r="G11" s="35" t="s">
        <v>29</v>
      </c>
      <c r="H11" s="35" t="s">
        <v>30</v>
      </c>
      <c r="I11" s="20" t="s">
        <v>31</v>
      </c>
      <c r="J11" s="245" t="s">
        <v>32</v>
      </c>
      <c r="K11" s="245" t="s">
        <v>33</v>
      </c>
      <c r="L11" s="112" t="s">
        <v>16</v>
      </c>
      <c r="M11" s="112" t="s">
        <v>34</v>
      </c>
      <c r="N11" s="112" t="s">
        <v>35</v>
      </c>
      <c r="O11" s="112" t="s">
        <v>36</v>
      </c>
      <c r="P11" s="112" t="s">
        <v>37</v>
      </c>
      <c r="Q11" s="112" t="s">
        <v>38</v>
      </c>
      <c r="R11" s="117" t="s">
        <v>39</v>
      </c>
      <c r="S11" s="374"/>
      <c r="T11" s="374"/>
      <c r="U11" s="380"/>
      <c r="V11" s="380"/>
      <c r="W11" s="380"/>
      <c r="X11" s="372"/>
      <c r="Y11" s="334" t="s">
        <v>40</v>
      </c>
      <c r="Z11" s="334" t="s">
        <v>41</v>
      </c>
      <c r="AA11" s="7"/>
    </row>
    <row r="12" spans="1:28" ht="28.5" customHeight="1" x14ac:dyDescent="0.2">
      <c r="A12" s="23">
        <v>1</v>
      </c>
      <c r="B12" s="156" t="s">
        <v>42</v>
      </c>
      <c r="C12" s="184">
        <v>83001970264</v>
      </c>
      <c r="D12" s="291" t="s">
        <v>43</v>
      </c>
      <c r="E12" s="157" t="s">
        <v>44</v>
      </c>
      <c r="F12" s="156" t="s">
        <v>45</v>
      </c>
      <c r="G12" s="156" t="s">
        <v>46</v>
      </c>
      <c r="H12" s="52">
        <v>3</v>
      </c>
      <c r="I12" s="52" t="s">
        <v>47</v>
      </c>
      <c r="J12" s="276">
        <v>8374.26</v>
      </c>
      <c r="K12" s="53">
        <f>ROUND(K$10*H12,2)</f>
        <v>33292.86</v>
      </c>
      <c r="L12" s="54">
        <f>J12+K12</f>
        <v>41667.120000000003</v>
      </c>
      <c r="M12" s="279">
        <v>13947.29</v>
      </c>
      <c r="N12" s="53"/>
      <c r="O12" s="53">
        <f>L12-M12</f>
        <v>27719.83</v>
      </c>
      <c r="P12" s="53"/>
      <c r="Q12" s="53">
        <f>O12+P12</f>
        <v>27719.83</v>
      </c>
      <c r="R12" s="118">
        <f>ROUND(X$4/L$249*L12,8)</f>
        <v>14027.499881670001</v>
      </c>
      <c r="S12" s="54">
        <f>ROUND(R12,2)</f>
        <v>14027.5</v>
      </c>
      <c r="T12" s="54">
        <f>Q12+S12</f>
        <v>41747.33</v>
      </c>
      <c r="U12" s="55"/>
      <c r="V12" s="55"/>
      <c r="W12" s="55"/>
      <c r="X12" s="55"/>
      <c r="Y12" s="343"/>
      <c r="Z12" s="335"/>
      <c r="AA12" s="7"/>
      <c r="AB12" s="7"/>
    </row>
    <row r="13" spans="1:28" ht="28.5" customHeight="1" x14ac:dyDescent="0.2">
      <c r="A13" s="24">
        <v>2</v>
      </c>
      <c r="B13" s="158" t="s">
        <v>48</v>
      </c>
      <c r="C13" s="185">
        <v>83001970264</v>
      </c>
      <c r="D13" s="292" t="s">
        <v>43</v>
      </c>
      <c r="E13" s="159" t="s">
        <v>44</v>
      </c>
      <c r="F13" s="158" t="s">
        <v>49</v>
      </c>
      <c r="G13" s="158" t="s">
        <v>46</v>
      </c>
      <c r="H13" s="173">
        <v>2</v>
      </c>
      <c r="I13" s="56" t="s">
        <v>47</v>
      </c>
      <c r="J13" s="57">
        <v>8374.26</v>
      </c>
      <c r="K13" s="57">
        <f t="shared" ref="K13:K14" si="0">ROUND(K$10*H13,2)</f>
        <v>22195.24</v>
      </c>
      <c r="L13" s="58">
        <f t="shared" ref="L13:L76" si="1">J13+K13</f>
        <v>30569.5</v>
      </c>
      <c r="M13" s="280">
        <v>10230.73</v>
      </c>
      <c r="N13" s="57"/>
      <c r="O13" s="57">
        <f>L13-M13</f>
        <v>20338.77</v>
      </c>
      <c r="P13" s="57"/>
      <c r="Q13" s="57">
        <f>O13+P13</f>
        <v>20338.77</v>
      </c>
      <c r="R13" s="119">
        <f>ROUND(X$4/L$249*L13,8)</f>
        <v>10291.41581258</v>
      </c>
      <c r="S13" s="58">
        <f t="shared" ref="S13:S76" si="2">ROUND(R13,2)</f>
        <v>10291.42</v>
      </c>
      <c r="T13" s="58">
        <f t="shared" ref="T13:T14" si="3">Q13+S13</f>
        <v>30630.190000000002</v>
      </c>
      <c r="U13" s="59"/>
      <c r="V13" s="59"/>
      <c r="W13" s="59"/>
      <c r="X13" s="59"/>
      <c r="Y13" s="344"/>
      <c r="Z13" s="336"/>
      <c r="AA13" s="7"/>
      <c r="AB13" s="7"/>
    </row>
    <row r="14" spans="1:28" ht="28.5" customHeight="1" x14ac:dyDescent="0.2">
      <c r="A14" s="24">
        <v>3</v>
      </c>
      <c r="B14" s="158" t="s">
        <v>50</v>
      </c>
      <c r="C14" s="185">
        <v>83001970264</v>
      </c>
      <c r="D14" s="292" t="s">
        <v>43</v>
      </c>
      <c r="E14" s="158" t="s">
        <v>44</v>
      </c>
      <c r="F14" s="158" t="s">
        <v>51</v>
      </c>
      <c r="G14" s="158" t="s">
        <v>46</v>
      </c>
      <c r="H14" s="173">
        <v>2</v>
      </c>
      <c r="I14" s="56" t="s">
        <v>47</v>
      </c>
      <c r="J14" s="57">
        <v>8374.26</v>
      </c>
      <c r="K14" s="57">
        <f t="shared" si="0"/>
        <v>22195.24</v>
      </c>
      <c r="L14" s="58">
        <f t="shared" si="1"/>
        <v>30569.5</v>
      </c>
      <c r="M14" s="280">
        <v>10230.73</v>
      </c>
      <c r="N14" s="57"/>
      <c r="O14" s="57">
        <f>L14-M14</f>
        <v>20338.77</v>
      </c>
      <c r="P14" s="57"/>
      <c r="Q14" s="57">
        <f>O14+P14</f>
        <v>20338.77</v>
      </c>
      <c r="R14" s="119">
        <f>ROUND(X$4/L$249*L14,8)</f>
        <v>10291.41581258</v>
      </c>
      <c r="S14" s="58">
        <f t="shared" si="2"/>
        <v>10291.42</v>
      </c>
      <c r="T14" s="58">
        <f t="shared" si="3"/>
        <v>30630.190000000002</v>
      </c>
      <c r="U14" s="59"/>
      <c r="V14" s="59"/>
      <c r="W14" s="59"/>
      <c r="X14" s="59"/>
      <c r="Y14" s="345"/>
      <c r="Z14" s="337"/>
      <c r="AA14" s="7"/>
      <c r="AB14" s="7"/>
    </row>
    <row r="15" spans="1:28" ht="28.5" customHeight="1" thickBot="1" x14ac:dyDescent="0.25">
      <c r="A15" s="25"/>
      <c r="B15" s="160"/>
      <c r="C15" s="186"/>
      <c r="D15" s="293"/>
      <c r="E15" s="160"/>
      <c r="F15" s="160"/>
      <c r="G15" s="160"/>
      <c r="H15" s="36"/>
      <c r="I15" s="36"/>
      <c r="J15" s="26"/>
      <c r="K15" s="26"/>
      <c r="L15" s="26"/>
      <c r="M15" s="26"/>
      <c r="N15" s="26"/>
      <c r="O15" s="26"/>
      <c r="P15" s="26"/>
      <c r="Q15" s="26"/>
      <c r="R15" s="120"/>
      <c r="S15" s="60"/>
      <c r="T15" s="61">
        <f>SUM(T12:T14)</f>
        <v>103007.71</v>
      </c>
      <c r="U15" s="62" t="s">
        <v>47</v>
      </c>
      <c r="V15" s="63">
        <f t="shared" ref="V15:V78" si="4">IF(U15="no",ROUND(T15*4/100,2), 0)</f>
        <v>4120.3100000000004</v>
      </c>
      <c r="W15" s="63">
        <f t="shared" ref="W15:W78" si="5">IF(U15="no",2,0)</f>
        <v>2</v>
      </c>
      <c r="X15" s="212">
        <f t="shared" ref="X15:X78" si="6">T15-V15-W15</f>
        <v>98885.400000000009</v>
      </c>
      <c r="Y15" s="338">
        <v>1408</v>
      </c>
      <c r="Z15" s="338">
        <v>1808</v>
      </c>
      <c r="AA15" s="7"/>
      <c r="AB15" s="7"/>
    </row>
    <row r="16" spans="1:28" ht="28.5" customHeight="1" x14ac:dyDescent="0.2">
      <c r="A16" s="41">
        <v>4</v>
      </c>
      <c r="B16" s="161" t="s">
        <v>52</v>
      </c>
      <c r="C16" s="187" t="s">
        <v>53</v>
      </c>
      <c r="D16" s="294" t="s">
        <v>54</v>
      </c>
      <c r="E16" s="161" t="s">
        <v>55</v>
      </c>
      <c r="F16" s="161" t="s">
        <v>56</v>
      </c>
      <c r="G16" s="161" t="s">
        <v>57</v>
      </c>
      <c r="H16" s="147">
        <v>6</v>
      </c>
      <c r="I16" s="64" t="s">
        <v>47</v>
      </c>
      <c r="J16" s="65">
        <v>8374.26</v>
      </c>
      <c r="K16" s="65">
        <f t="shared" ref="K16:K79" si="7">ROUND(K$10*H16,2)</f>
        <v>66585.72</v>
      </c>
      <c r="L16" s="66">
        <f t="shared" si="1"/>
        <v>74959.98</v>
      </c>
      <c r="M16" s="281">
        <v>25096.97</v>
      </c>
      <c r="N16" s="66"/>
      <c r="O16" s="66">
        <f t="shared" ref="O16:O79" si="8">L16-M16</f>
        <v>49863.009999999995</v>
      </c>
      <c r="P16" s="66"/>
      <c r="Q16" s="66">
        <f t="shared" ref="Q16:Q79" si="9">O16+P16</f>
        <v>49863.009999999995</v>
      </c>
      <c r="R16" s="121">
        <f t="shared" ref="R16:R30" si="10">ROUND(X$4/L$249*L16,8)</f>
        <v>25235.752088929999</v>
      </c>
      <c r="S16" s="302">
        <f>ROUND(R16,2)-0.01</f>
        <v>25235.74</v>
      </c>
      <c r="T16" s="98">
        <f t="shared" ref="T16:T79" si="11">Q16+S16</f>
        <v>75098.75</v>
      </c>
      <c r="U16" s="67" t="s">
        <v>47</v>
      </c>
      <c r="V16" s="102">
        <f t="shared" si="4"/>
        <v>3003.95</v>
      </c>
      <c r="W16" s="68">
        <f t="shared" si="5"/>
        <v>2</v>
      </c>
      <c r="X16" s="111">
        <f t="shared" si="6"/>
        <v>72092.800000000003</v>
      </c>
      <c r="Y16" s="289">
        <v>1409</v>
      </c>
      <c r="Z16" s="289">
        <v>1809</v>
      </c>
      <c r="AA16" s="7"/>
      <c r="AB16" s="7"/>
    </row>
    <row r="17" spans="1:32" ht="28.5" customHeight="1" x14ac:dyDescent="0.2">
      <c r="A17" s="41">
        <v>5</v>
      </c>
      <c r="B17" s="162" t="s">
        <v>58</v>
      </c>
      <c r="C17" s="185" t="s">
        <v>59</v>
      </c>
      <c r="D17" s="292" t="s">
        <v>60</v>
      </c>
      <c r="E17" s="163" t="s">
        <v>61</v>
      </c>
      <c r="F17" s="162" t="s">
        <v>62</v>
      </c>
      <c r="G17" s="161" t="s">
        <v>63</v>
      </c>
      <c r="H17" s="146">
        <v>2</v>
      </c>
      <c r="I17" s="69" t="s">
        <v>47</v>
      </c>
      <c r="J17" s="70">
        <v>8374.26</v>
      </c>
      <c r="K17" s="70">
        <f t="shared" si="7"/>
        <v>22195.24</v>
      </c>
      <c r="L17" s="71">
        <f t="shared" si="1"/>
        <v>30569.5</v>
      </c>
      <c r="M17" s="282">
        <v>10230.73</v>
      </c>
      <c r="N17" s="71"/>
      <c r="O17" s="71">
        <f t="shared" si="8"/>
        <v>20338.77</v>
      </c>
      <c r="P17" s="71"/>
      <c r="Q17" s="71">
        <f t="shared" si="9"/>
        <v>20338.77</v>
      </c>
      <c r="R17" s="122">
        <f t="shared" si="10"/>
        <v>10291.41581258</v>
      </c>
      <c r="S17" s="96">
        <f t="shared" si="2"/>
        <v>10291.42</v>
      </c>
      <c r="T17" s="71">
        <f t="shared" si="11"/>
        <v>30630.190000000002</v>
      </c>
      <c r="U17" s="72" t="s">
        <v>47</v>
      </c>
      <c r="V17" s="102">
        <f t="shared" si="4"/>
        <v>1225.21</v>
      </c>
      <c r="W17" s="73">
        <f t="shared" si="5"/>
        <v>2</v>
      </c>
      <c r="X17" s="74">
        <f t="shared" si="6"/>
        <v>29402.980000000003</v>
      </c>
      <c r="Y17" s="289">
        <v>1410</v>
      </c>
      <c r="Z17" s="338">
        <v>1810</v>
      </c>
      <c r="AA17" s="7"/>
      <c r="AB17" s="7"/>
    </row>
    <row r="18" spans="1:32" ht="28.5" customHeight="1" x14ac:dyDescent="0.2">
      <c r="A18" s="41">
        <v>6</v>
      </c>
      <c r="B18" s="162" t="s">
        <v>64</v>
      </c>
      <c r="C18" s="188" t="s">
        <v>65</v>
      </c>
      <c r="D18" s="294" t="s">
        <v>66</v>
      </c>
      <c r="E18" s="163" t="s">
        <v>61</v>
      </c>
      <c r="F18" s="162" t="s">
        <v>67</v>
      </c>
      <c r="G18" s="161" t="s">
        <v>68</v>
      </c>
      <c r="H18" s="146">
        <v>3</v>
      </c>
      <c r="I18" s="69" t="s">
        <v>47</v>
      </c>
      <c r="J18" s="70">
        <v>8374.26</v>
      </c>
      <c r="K18" s="70">
        <f t="shared" si="7"/>
        <v>33292.86</v>
      </c>
      <c r="L18" s="71">
        <f t="shared" si="1"/>
        <v>41667.120000000003</v>
      </c>
      <c r="M18" s="282">
        <v>17663.849999999999</v>
      </c>
      <c r="N18" s="71"/>
      <c r="O18" s="71">
        <f t="shared" si="8"/>
        <v>24003.270000000004</v>
      </c>
      <c r="P18" s="71"/>
      <c r="Q18" s="71">
        <f t="shared" si="9"/>
        <v>24003.270000000004</v>
      </c>
      <c r="R18" s="122">
        <f t="shared" si="10"/>
        <v>14027.499881670001</v>
      </c>
      <c r="S18" s="96">
        <f t="shared" si="2"/>
        <v>14027.5</v>
      </c>
      <c r="T18" s="71">
        <f t="shared" si="11"/>
        <v>38030.770000000004</v>
      </c>
      <c r="U18" s="72" t="s">
        <v>47</v>
      </c>
      <c r="V18" s="102">
        <f t="shared" si="4"/>
        <v>1521.23</v>
      </c>
      <c r="W18" s="73">
        <f t="shared" si="5"/>
        <v>2</v>
      </c>
      <c r="X18" s="74">
        <f t="shared" si="6"/>
        <v>36507.54</v>
      </c>
      <c r="Y18" s="289">
        <v>1411</v>
      </c>
      <c r="Z18" s="289">
        <v>1811</v>
      </c>
      <c r="AA18" s="7"/>
      <c r="AB18" s="7"/>
    </row>
    <row r="19" spans="1:32" ht="28.5" customHeight="1" x14ac:dyDescent="0.2">
      <c r="A19" s="41">
        <v>7</v>
      </c>
      <c r="B19" s="162" t="s">
        <v>69</v>
      </c>
      <c r="C19" s="185" t="s">
        <v>70</v>
      </c>
      <c r="D19" s="292" t="s">
        <v>71</v>
      </c>
      <c r="E19" s="163" t="s">
        <v>61</v>
      </c>
      <c r="F19" s="162" t="s">
        <v>72</v>
      </c>
      <c r="G19" s="161" t="s">
        <v>73</v>
      </c>
      <c r="H19" s="146">
        <v>3</v>
      </c>
      <c r="I19" s="69" t="s">
        <v>47</v>
      </c>
      <c r="J19" s="70">
        <v>8374.26</v>
      </c>
      <c r="K19" s="70">
        <f t="shared" si="7"/>
        <v>33292.86</v>
      </c>
      <c r="L19" s="71">
        <f t="shared" si="1"/>
        <v>41667.120000000003</v>
      </c>
      <c r="M19" s="282">
        <v>10230.73</v>
      </c>
      <c r="N19" s="71"/>
      <c r="O19" s="71">
        <f t="shared" si="8"/>
        <v>31436.390000000003</v>
      </c>
      <c r="P19" s="71"/>
      <c r="Q19" s="71">
        <f t="shared" si="9"/>
        <v>31436.390000000003</v>
      </c>
      <c r="R19" s="122">
        <f t="shared" si="10"/>
        <v>14027.499881670001</v>
      </c>
      <c r="S19" s="96">
        <f t="shared" si="2"/>
        <v>14027.5</v>
      </c>
      <c r="T19" s="71">
        <f t="shared" si="11"/>
        <v>45463.89</v>
      </c>
      <c r="U19" s="72" t="s">
        <v>47</v>
      </c>
      <c r="V19" s="102">
        <f t="shared" si="4"/>
        <v>1818.56</v>
      </c>
      <c r="W19" s="73">
        <f t="shared" si="5"/>
        <v>2</v>
      </c>
      <c r="X19" s="74">
        <f t="shared" si="6"/>
        <v>43643.33</v>
      </c>
      <c r="Y19" s="289">
        <v>1412</v>
      </c>
      <c r="Z19" s="338">
        <v>1812</v>
      </c>
      <c r="AA19" s="7"/>
      <c r="AB19" s="7"/>
    </row>
    <row r="20" spans="1:32" ht="28.5" customHeight="1" x14ac:dyDescent="0.2">
      <c r="A20" s="41">
        <v>8</v>
      </c>
      <c r="B20" s="162" t="s">
        <v>74</v>
      </c>
      <c r="C20" s="188">
        <v>83001590260</v>
      </c>
      <c r="D20" s="292" t="s">
        <v>75</v>
      </c>
      <c r="E20" s="163" t="s">
        <v>61</v>
      </c>
      <c r="F20" s="162" t="s">
        <v>76</v>
      </c>
      <c r="G20" s="161" t="s">
        <v>77</v>
      </c>
      <c r="H20" s="41">
        <v>4</v>
      </c>
      <c r="I20" s="69" t="s">
        <v>47</v>
      </c>
      <c r="J20" s="70">
        <v>8374.26</v>
      </c>
      <c r="K20" s="70">
        <f t="shared" si="7"/>
        <v>44390.48</v>
      </c>
      <c r="L20" s="71">
        <f t="shared" si="1"/>
        <v>52764.740000000005</v>
      </c>
      <c r="M20" s="282">
        <v>17663.849999999999</v>
      </c>
      <c r="N20" s="71"/>
      <c r="O20" s="71">
        <f t="shared" si="8"/>
        <v>35100.890000000007</v>
      </c>
      <c r="P20" s="71"/>
      <c r="Q20" s="71">
        <f t="shared" si="9"/>
        <v>35100.890000000007</v>
      </c>
      <c r="R20" s="122">
        <f t="shared" si="10"/>
        <v>17763.583950759999</v>
      </c>
      <c r="S20" s="96">
        <f t="shared" si="2"/>
        <v>17763.580000000002</v>
      </c>
      <c r="T20" s="71">
        <f t="shared" si="11"/>
        <v>52864.470000000008</v>
      </c>
      <c r="U20" s="72" t="s">
        <v>47</v>
      </c>
      <c r="V20" s="102">
        <f t="shared" si="4"/>
        <v>2114.58</v>
      </c>
      <c r="W20" s="73">
        <f t="shared" si="5"/>
        <v>2</v>
      </c>
      <c r="X20" s="74">
        <f t="shared" si="6"/>
        <v>50747.890000000007</v>
      </c>
      <c r="Y20" s="289">
        <v>1413</v>
      </c>
      <c r="Z20" s="289">
        <v>1814</v>
      </c>
      <c r="AA20" s="7"/>
      <c r="AB20" s="7"/>
      <c r="AE20" s="355"/>
      <c r="AF20" s="356"/>
    </row>
    <row r="21" spans="1:32" ht="28.5" customHeight="1" x14ac:dyDescent="0.2">
      <c r="A21" s="41">
        <v>10</v>
      </c>
      <c r="B21" s="162" t="s">
        <v>78</v>
      </c>
      <c r="C21" s="188">
        <v>80006950267</v>
      </c>
      <c r="D21" s="292" t="s">
        <v>79</v>
      </c>
      <c r="E21" s="162" t="s">
        <v>80</v>
      </c>
      <c r="F21" s="162" t="s">
        <v>81</v>
      </c>
      <c r="G21" s="161" t="s">
        <v>82</v>
      </c>
      <c r="H21" s="41">
        <v>3</v>
      </c>
      <c r="I21" s="69" t="s">
        <v>47</v>
      </c>
      <c r="J21" s="70">
        <v>8374.26</v>
      </c>
      <c r="K21" s="70">
        <f t="shared" si="7"/>
        <v>33292.86</v>
      </c>
      <c r="L21" s="71">
        <f t="shared" si="1"/>
        <v>41667.120000000003</v>
      </c>
      <c r="M21" s="282">
        <v>13947.28</v>
      </c>
      <c r="N21" s="71"/>
      <c r="O21" s="71">
        <f t="shared" si="8"/>
        <v>27719.840000000004</v>
      </c>
      <c r="P21" s="71"/>
      <c r="Q21" s="71">
        <f>O21+P21</f>
        <v>27719.840000000004</v>
      </c>
      <c r="R21" s="122">
        <f t="shared" si="10"/>
        <v>14027.499881670001</v>
      </c>
      <c r="S21" s="96">
        <f t="shared" si="2"/>
        <v>14027.5</v>
      </c>
      <c r="T21" s="71">
        <f t="shared" si="11"/>
        <v>41747.340000000004</v>
      </c>
      <c r="U21" s="72" t="s">
        <v>47</v>
      </c>
      <c r="V21" s="102">
        <f t="shared" si="4"/>
        <v>1669.89</v>
      </c>
      <c r="W21" s="73">
        <f t="shared" si="5"/>
        <v>2</v>
      </c>
      <c r="X21" s="74">
        <f t="shared" si="6"/>
        <v>40075.450000000004</v>
      </c>
      <c r="Y21" s="289">
        <v>1414</v>
      </c>
      <c r="Z21" s="289">
        <v>1815</v>
      </c>
      <c r="AA21" s="7"/>
      <c r="AB21" s="7"/>
    </row>
    <row r="22" spans="1:32" ht="28.5" customHeight="1" x14ac:dyDescent="0.2">
      <c r="A22" s="41">
        <v>12</v>
      </c>
      <c r="B22" s="162" t="s">
        <v>83</v>
      </c>
      <c r="C22" s="188">
        <v>80013280260</v>
      </c>
      <c r="D22" s="292" t="s">
        <v>84</v>
      </c>
      <c r="E22" s="162" t="s">
        <v>80</v>
      </c>
      <c r="F22" s="162" t="s">
        <v>85</v>
      </c>
      <c r="G22" s="161" t="s">
        <v>86</v>
      </c>
      <c r="H22" s="41">
        <v>2</v>
      </c>
      <c r="I22" s="69" t="s">
        <v>47</v>
      </c>
      <c r="J22" s="70">
        <v>8374.26</v>
      </c>
      <c r="K22" s="70">
        <f t="shared" si="7"/>
        <v>22195.24</v>
      </c>
      <c r="L22" s="71">
        <f t="shared" si="1"/>
        <v>30569.5</v>
      </c>
      <c r="M22" s="282">
        <v>10230.719999999999</v>
      </c>
      <c r="N22" s="71"/>
      <c r="O22" s="71">
        <f t="shared" si="8"/>
        <v>20338.78</v>
      </c>
      <c r="P22" s="71"/>
      <c r="Q22" s="71">
        <f t="shared" si="9"/>
        <v>20338.78</v>
      </c>
      <c r="R22" s="122">
        <f t="shared" si="10"/>
        <v>10291.41581258</v>
      </c>
      <c r="S22" s="96">
        <f t="shared" si="2"/>
        <v>10291.42</v>
      </c>
      <c r="T22" s="71">
        <f t="shared" si="11"/>
        <v>30630.199999999997</v>
      </c>
      <c r="U22" s="72" t="s">
        <v>47</v>
      </c>
      <c r="V22" s="102">
        <f t="shared" si="4"/>
        <v>1225.21</v>
      </c>
      <c r="W22" s="73">
        <f t="shared" si="5"/>
        <v>2</v>
      </c>
      <c r="X22" s="74">
        <f t="shared" si="6"/>
        <v>29402.989999999998</v>
      </c>
      <c r="Y22" s="289">
        <v>1415</v>
      </c>
      <c r="Z22" s="289">
        <v>1816</v>
      </c>
      <c r="AA22" s="7"/>
      <c r="AB22" s="7"/>
    </row>
    <row r="23" spans="1:32" ht="28.5" customHeight="1" x14ac:dyDescent="0.2">
      <c r="A23" s="41">
        <v>13</v>
      </c>
      <c r="B23" s="162" t="s">
        <v>87</v>
      </c>
      <c r="C23" s="188">
        <v>83000630265</v>
      </c>
      <c r="D23" s="292" t="s">
        <v>88</v>
      </c>
      <c r="E23" s="162" t="s">
        <v>89</v>
      </c>
      <c r="F23" s="162" t="s">
        <v>90</v>
      </c>
      <c r="G23" s="161" t="s">
        <v>91</v>
      </c>
      <c r="H23" s="41">
        <v>4</v>
      </c>
      <c r="I23" s="69" t="s">
        <v>47</v>
      </c>
      <c r="J23" s="70">
        <v>8374.26</v>
      </c>
      <c r="K23" s="70">
        <f t="shared" si="7"/>
        <v>44390.48</v>
      </c>
      <c r="L23" s="71">
        <f t="shared" si="1"/>
        <v>52764.740000000005</v>
      </c>
      <c r="M23" s="282">
        <v>21380.400000000001</v>
      </c>
      <c r="N23" s="71"/>
      <c r="O23" s="71">
        <f t="shared" si="8"/>
        <v>31384.340000000004</v>
      </c>
      <c r="P23" s="71"/>
      <c r="Q23" s="71">
        <f t="shared" si="9"/>
        <v>31384.340000000004</v>
      </c>
      <c r="R23" s="122">
        <f t="shared" si="10"/>
        <v>17763.583950759999</v>
      </c>
      <c r="S23" s="96">
        <f t="shared" si="2"/>
        <v>17763.580000000002</v>
      </c>
      <c r="T23" s="71">
        <f t="shared" si="11"/>
        <v>49147.920000000006</v>
      </c>
      <c r="U23" s="72" t="s">
        <v>47</v>
      </c>
      <c r="V23" s="102">
        <f t="shared" si="4"/>
        <v>1965.92</v>
      </c>
      <c r="W23" s="73">
        <f t="shared" si="5"/>
        <v>2</v>
      </c>
      <c r="X23" s="74">
        <f t="shared" si="6"/>
        <v>47180.000000000007</v>
      </c>
      <c r="Y23" s="289">
        <v>1416</v>
      </c>
      <c r="Z23" s="338">
        <v>1817</v>
      </c>
      <c r="AA23" s="7"/>
      <c r="AB23" s="7"/>
    </row>
    <row r="24" spans="1:32" ht="28.5" customHeight="1" x14ac:dyDescent="0.2">
      <c r="A24" s="41">
        <v>14</v>
      </c>
      <c r="B24" s="162" t="s">
        <v>92</v>
      </c>
      <c r="C24" s="185" t="s">
        <v>93</v>
      </c>
      <c r="D24" s="292" t="s">
        <v>94</v>
      </c>
      <c r="E24" s="162" t="s">
        <v>89</v>
      </c>
      <c r="F24" s="162" t="s">
        <v>95</v>
      </c>
      <c r="G24" s="162" t="s">
        <v>96</v>
      </c>
      <c r="H24" s="50">
        <v>3</v>
      </c>
      <c r="I24" s="69" t="s">
        <v>47</v>
      </c>
      <c r="J24" s="70">
        <v>8374.26</v>
      </c>
      <c r="K24" s="70">
        <f t="shared" si="7"/>
        <v>33292.86</v>
      </c>
      <c r="L24" s="71">
        <f t="shared" si="1"/>
        <v>41667.120000000003</v>
      </c>
      <c r="M24" s="282">
        <v>13947.28</v>
      </c>
      <c r="N24" s="71"/>
      <c r="O24" s="71">
        <f t="shared" si="8"/>
        <v>27719.840000000004</v>
      </c>
      <c r="P24" s="71"/>
      <c r="Q24" s="71">
        <f t="shared" si="9"/>
        <v>27719.840000000004</v>
      </c>
      <c r="R24" s="122">
        <f t="shared" si="10"/>
        <v>14027.499881670001</v>
      </c>
      <c r="S24" s="96">
        <f t="shared" si="2"/>
        <v>14027.5</v>
      </c>
      <c r="T24" s="71">
        <f t="shared" si="11"/>
        <v>41747.340000000004</v>
      </c>
      <c r="U24" s="351" t="s">
        <v>97</v>
      </c>
      <c r="V24" s="102">
        <f t="shared" si="4"/>
        <v>0</v>
      </c>
      <c r="W24" s="73">
        <f t="shared" si="5"/>
        <v>0</v>
      </c>
      <c r="X24" s="74">
        <f t="shared" si="6"/>
        <v>41747.340000000004</v>
      </c>
      <c r="Y24" s="289">
        <v>1417</v>
      </c>
      <c r="Z24" s="289">
        <v>1818</v>
      </c>
      <c r="AA24" s="7"/>
      <c r="AB24" s="7"/>
    </row>
    <row r="25" spans="1:32" ht="28.5" customHeight="1" x14ac:dyDescent="0.2">
      <c r="A25" s="41">
        <v>15</v>
      </c>
      <c r="B25" s="162" t="s">
        <v>98</v>
      </c>
      <c r="C25" s="185" t="s">
        <v>99</v>
      </c>
      <c r="D25" s="292" t="s">
        <v>100</v>
      </c>
      <c r="E25" s="162" t="s">
        <v>101</v>
      </c>
      <c r="F25" s="162" t="s">
        <v>102</v>
      </c>
      <c r="G25" s="162" t="s">
        <v>103</v>
      </c>
      <c r="H25" s="50">
        <v>2</v>
      </c>
      <c r="I25" s="69" t="s">
        <v>47</v>
      </c>
      <c r="J25" s="70">
        <v>8374.26</v>
      </c>
      <c r="K25" s="70">
        <f t="shared" si="7"/>
        <v>22195.24</v>
      </c>
      <c r="L25" s="71">
        <f t="shared" si="1"/>
        <v>30569.5</v>
      </c>
      <c r="M25" s="282">
        <v>13947.28</v>
      </c>
      <c r="N25" s="71"/>
      <c r="O25" s="71">
        <f t="shared" si="8"/>
        <v>16622.22</v>
      </c>
      <c r="P25" s="71"/>
      <c r="Q25" s="71">
        <f t="shared" si="9"/>
        <v>16622.22</v>
      </c>
      <c r="R25" s="122">
        <f t="shared" si="10"/>
        <v>10291.41581258</v>
      </c>
      <c r="S25" s="96">
        <f t="shared" si="2"/>
        <v>10291.42</v>
      </c>
      <c r="T25" s="71">
        <f t="shared" si="11"/>
        <v>26913.64</v>
      </c>
      <c r="U25" s="72" t="s">
        <v>47</v>
      </c>
      <c r="V25" s="102">
        <f t="shared" si="4"/>
        <v>1076.55</v>
      </c>
      <c r="W25" s="73">
        <f t="shared" si="5"/>
        <v>2</v>
      </c>
      <c r="X25" s="74">
        <f t="shared" si="6"/>
        <v>25835.09</v>
      </c>
      <c r="Y25" s="289">
        <v>1419</v>
      </c>
      <c r="Z25" s="338">
        <v>1820</v>
      </c>
      <c r="AA25" s="7"/>
      <c r="AB25" s="7"/>
    </row>
    <row r="26" spans="1:32" ht="28.5" customHeight="1" x14ac:dyDescent="0.2">
      <c r="A26" s="41">
        <v>16</v>
      </c>
      <c r="B26" s="162" t="s">
        <v>104</v>
      </c>
      <c r="C26" s="185" t="s">
        <v>105</v>
      </c>
      <c r="D26" s="292" t="s">
        <v>106</v>
      </c>
      <c r="E26" s="162" t="s">
        <v>101</v>
      </c>
      <c r="F26" s="162" t="s">
        <v>107</v>
      </c>
      <c r="G26" s="162" t="s">
        <v>108</v>
      </c>
      <c r="H26" s="50">
        <v>2</v>
      </c>
      <c r="I26" s="69" t="s">
        <v>47</v>
      </c>
      <c r="J26" s="70">
        <v>8374.26</v>
      </c>
      <c r="K26" s="70">
        <f t="shared" si="7"/>
        <v>22195.24</v>
      </c>
      <c r="L26" s="71">
        <f t="shared" si="1"/>
        <v>30569.5</v>
      </c>
      <c r="M26" s="282">
        <v>10230.73</v>
      </c>
      <c r="N26" s="71"/>
      <c r="O26" s="71">
        <f t="shared" si="8"/>
        <v>20338.77</v>
      </c>
      <c r="P26" s="71"/>
      <c r="Q26" s="71">
        <f t="shared" si="9"/>
        <v>20338.77</v>
      </c>
      <c r="R26" s="122">
        <f t="shared" si="10"/>
        <v>10291.41581258</v>
      </c>
      <c r="S26" s="71">
        <f t="shared" si="2"/>
        <v>10291.42</v>
      </c>
      <c r="T26" s="71">
        <f t="shared" si="11"/>
        <v>30630.190000000002</v>
      </c>
      <c r="U26" s="72" t="s">
        <v>47</v>
      </c>
      <c r="V26" s="102">
        <f t="shared" si="4"/>
        <v>1225.21</v>
      </c>
      <c r="W26" s="73">
        <f t="shared" si="5"/>
        <v>2</v>
      </c>
      <c r="X26" s="74">
        <f t="shared" si="6"/>
        <v>29402.980000000003</v>
      </c>
      <c r="Y26" s="289">
        <v>1421</v>
      </c>
      <c r="Z26" s="289">
        <v>1822</v>
      </c>
      <c r="AA26" s="7"/>
      <c r="AB26" s="7"/>
    </row>
    <row r="27" spans="1:32" ht="28.5" customHeight="1" x14ac:dyDescent="0.2">
      <c r="A27" s="41">
        <v>17</v>
      </c>
      <c r="B27" s="162" t="s">
        <v>109</v>
      </c>
      <c r="C27" s="188">
        <v>94151900266</v>
      </c>
      <c r="D27" s="292" t="s">
        <v>110</v>
      </c>
      <c r="E27" s="162" t="s">
        <v>111</v>
      </c>
      <c r="F27" s="162" t="s">
        <v>112</v>
      </c>
      <c r="G27" s="162" t="s">
        <v>113</v>
      </c>
      <c r="H27" s="50">
        <v>3</v>
      </c>
      <c r="I27" s="69" t="s">
        <v>47</v>
      </c>
      <c r="J27" s="70">
        <v>8374.26</v>
      </c>
      <c r="K27" s="70">
        <f t="shared" si="7"/>
        <v>33292.86</v>
      </c>
      <c r="L27" s="71">
        <f t="shared" si="1"/>
        <v>41667.120000000003</v>
      </c>
      <c r="M27" s="282">
        <v>13947.29</v>
      </c>
      <c r="N27" s="71"/>
      <c r="O27" s="71">
        <f t="shared" si="8"/>
        <v>27719.83</v>
      </c>
      <c r="P27" s="71"/>
      <c r="Q27" s="71">
        <f t="shared" si="9"/>
        <v>27719.83</v>
      </c>
      <c r="R27" s="122">
        <f t="shared" si="10"/>
        <v>14027.499881670001</v>
      </c>
      <c r="S27" s="71">
        <f t="shared" si="2"/>
        <v>14027.5</v>
      </c>
      <c r="T27" s="71">
        <f t="shared" si="11"/>
        <v>41747.33</v>
      </c>
      <c r="U27" s="72" t="s">
        <v>47</v>
      </c>
      <c r="V27" s="102">
        <f t="shared" si="4"/>
        <v>1669.89</v>
      </c>
      <c r="W27" s="73">
        <f t="shared" si="5"/>
        <v>2</v>
      </c>
      <c r="X27" s="74">
        <f t="shared" si="6"/>
        <v>40075.440000000002</v>
      </c>
      <c r="Y27" s="289">
        <v>1422</v>
      </c>
      <c r="Z27" s="338">
        <v>1823</v>
      </c>
      <c r="AA27" s="7"/>
    </row>
    <row r="28" spans="1:32" ht="28.5" customHeight="1" x14ac:dyDescent="0.2">
      <c r="A28" s="41">
        <v>18</v>
      </c>
      <c r="B28" s="162" t="s">
        <v>114</v>
      </c>
      <c r="C28" s="188">
        <v>94151240267</v>
      </c>
      <c r="D28" s="292" t="s">
        <v>115</v>
      </c>
      <c r="E28" s="162" t="s">
        <v>111</v>
      </c>
      <c r="F28" s="162" t="s">
        <v>116</v>
      </c>
      <c r="G28" s="162" t="s">
        <v>117</v>
      </c>
      <c r="H28" s="50">
        <v>2</v>
      </c>
      <c r="I28" s="69" t="s">
        <v>47</v>
      </c>
      <c r="J28" s="70">
        <v>8374.26</v>
      </c>
      <c r="K28" s="70">
        <f t="shared" si="7"/>
        <v>22195.24</v>
      </c>
      <c r="L28" s="71">
        <f t="shared" si="1"/>
        <v>30569.5</v>
      </c>
      <c r="M28" s="282">
        <v>13947.29</v>
      </c>
      <c r="N28" s="71"/>
      <c r="O28" s="71">
        <f t="shared" si="8"/>
        <v>16622.21</v>
      </c>
      <c r="P28" s="71"/>
      <c r="Q28" s="71">
        <f t="shared" si="9"/>
        <v>16622.21</v>
      </c>
      <c r="R28" s="122">
        <f t="shared" si="10"/>
        <v>10291.41581258</v>
      </c>
      <c r="S28" s="71">
        <f t="shared" si="2"/>
        <v>10291.42</v>
      </c>
      <c r="T28" s="71">
        <f t="shared" si="11"/>
        <v>26913.629999999997</v>
      </c>
      <c r="U28" s="72" t="s">
        <v>47</v>
      </c>
      <c r="V28" s="102">
        <f t="shared" si="4"/>
        <v>1076.55</v>
      </c>
      <c r="W28" s="73">
        <f t="shared" si="5"/>
        <v>2</v>
      </c>
      <c r="X28" s="74">
        <f t="shared" si="6"/>
        <v>25835.079999999998</v>
      </c>
      <c r="Y28" s="289">
        <v>1426</v>
      </c>
      <c r="Z28" s="289">
        <v>1829</v>
      </c>
      <c r="AA28" s="7"/>
      <c r="AB28" s="7"/>
    </row>
    <row r="29" spans="1:32" ht="28.5" hidden="1" customHeight="1" x14ac:dyDescent="0.2">
      <c r="A29" s="41">
        <v>19</v>
      </c>
      <c r="B29" s="162" t="s">
        <v>118</v>
      </c>
      <c r="C29" s="188">
        <v>80012880268</v>
      </c>
      <c r="D29" s="292" t="s">
        <v>119</v>
      </c>
      <c r="E29" s="162" t="s">
        <v>111</v>
      </c>
      <c r="F29" s="162" t="s">
        <v>120</v>
      </c>
      <c r="G29" s="162" t="s">
        <v>121</v>
      </c>
      <c r="H29" s="50">
        <v>1</v>
      </c>
      <c r="I29" s="69" t="s">
        <v>47</v>
      </c>
      <c r="J29" s="70">
        <v>8374.26</v>
      </c>
      <c r="K29" s="70">
        <f t="shared" si="7"/>
        <v>11097.62</v>
      </c>
      <c r="L29" s="71">
        <f t="shared" si="1"/>
        <v>19471.88</v>
      </c>
      <c r="M29" s="282">
        <v>6514.17</v>
      </c>
      <c r="N29" s="71"/>
      <c r="O29" s="71">
        <f t="shared" si="8"/>
        <v>12957.710000000001</v>
      </c>
      <c r="P29" s="71"/>
      <c r="Q29" s="71">
        <f t="shared" si="9"/>
        <v>12957.710000000001</v>
      </c>
      <c r="R29" s="122">
        <f t="shared" si="10"/>
        <v>6555.33174349</v>
      </c>
      <c r="S29" s="71">
        <f t="shared" si="2"/>
        <v>6555.33</v>
      </c>
      <c r="T29" s="71">
        <f t="shared" si="11"/>
        <v>19513.04</v>
      </c>
      <c r="U29" s="72" t="s">
        <v>47</v>
      </c>
      <c r="V29" s="102">
        <f t="shared" si="4"/>
        <v>780.52</v>
      </c>
      <c r="W29" s="73">
        <f t="shared" si="5"/>
        <v>2</v>
      </c>
      <c r="X29" s="74">
        <f t="shared" si="6"/>
        <v>18730.52</v>
      </c>
      <c r="Y29" s="357">
        <v>1427</v>
      </c>
      <c r="Z29" s="358">
        <v>1830</v>
      </c>
      <c r="AA29" s="7" t="s">
        <v>122</v>
      </c>
      <c r="AB29" s="7"/>
    </row>
    <row r="30" spans="1:32" ht="28.5" customHeight="1" x14ac:dyDescent="0.2">
      <c r="A30" s="41">
        <v>20</v>
      </c>
      <c r="B30" s="162" t="s">
        <v>123</v>
      </c>
      <c r="C30" s="188">
        <v>80008190268</v>
      </c>
      <c r="D30" s="292" t="s">
        <v>124</v>
      </c>
      <c r="E30" s="162" t="s">
        <v>125</v>
      </c>
      <c r="F30" s="162" t="s">
        <v>102</v>
      </c>
      <c r="G30" s="162" t="s">
        <v>126</v>
      </c>
      <c r="H30" s="50">
        <v>5</v>
      </c>
      <c r="I30" s="69" t="s">
        <v>47</v>
      </c>
      <c r="J30" s="70">
        <v>8374.26</v>
      </c>
      <c r="K30" s="70">
        <f t="shared" si="7"/>
        <v>55488.1</v>
      </c>
      <c r="L30" s="71">
        <f t="shared" si="1"/>
        <v>63862.36</v>
      </c>
      <c r="M30" s="282">
        <v>21380.41</v>
      </c>
      <c r="N30" s="71"/>
      <c r="O30" s="71">
        <f t="shared" si="8"/>
        <v>42481.95</v>
      </c>
      <c r="P30" s="71"/>
      <c r="Q30" s="71">
        <f t="shared" si="9"/>
        <v>42481.95</v>
      </c>
      <c r="R30" s="122">
        <f t="shared" si="10"/>
        <v>21499.66801985</v>
      </c>
      <c r="S30" s="71">
        <f t="shared" si="2"/>
        <v>21499.67</v>
      </c>
      <c r="T30" s="71">
        <f t="shared" si="11"/>
        <v>63981.619999999995</v>
      </c>
      <c r="U30" s="72" t="s">
        <v>47</v>
      </c>
      <c r="V30" s="102">
        <f t="shared" si="4"/>
        <v>2559.2600000000002</v>
      </c>
      <c r="W30" s="73">
        <f t="shared" si="5"/>
        <v>2</v>
      </c>
      <c r="X30" s="74">
        <f t="shared" si="6"/>
        <v>61420.359999999993</v>
      </c>
      <c r="Y30" s="289">
        <v>1428</v>
      </c>
      <c r="Z30" s="289">
        <v>1831</v>
      </c>
      <c r="AA30" s="7"/>
      <c r="AB30" s="7"/>
    </row>
    <row r="31" spans="1:32" ht="28.5" customHeight="1" x14ac:dyDescent="0.2">
      <c r="A31" s="251">
        <v>21</v>
      </c>
      <c r="B31" s="252" t="s">
        <v>127</v>
      </c>
      <c r="C31" s="253">
        <v>80008090260</v>
      </c>
      <c r="D31" s="295" t="s">
        <v>128</v>
      </c>
      <c r="E31" s="252" t="s">
        <v>129</v>
      </c>
      <c r="F31" s="252" t="s">
        <v>130</v>
      </c>
      <c r="G31" s="254" t="s">
        <v>131</v>
      </c>
      <c r="H31" s="251">
        <v>2</v>
      </c>
      <c r="I31" s="255" t="s">
        <v>47</v>
      </c>
      <c r="J31" s="277">
        <v>8374.26</v>
      </c>
      <c r="K31" s="277">
        <f t="shared" si="7"/>
        <v>22195.24</v>
      </c>
      <c r="L31" s="256">
        <f t="shared" si="1"/>
        <v>30569.5</v>
      </c>
      <c r="M31" s="283">
        <v>10230.73</v>
      </c>
      <c r="N31" s="256"/>
      <c r="O31" s="256">
        <f t="shared" si="8"/>
        <v>20338.77</v>
      </c>
      <c r="P31" s="256"/>
      <c r="Q31" s="256">
        <f t="shared" si="9"/>
        <v>20338.77</v>
      </c>
      <c r="R31" s="257">
        <v>0</v>
      </c>
      <c r="S31" s="256">
        <f t="shared" si="2"/>
        <v>0</v>
      </c>
      <c r="T31" s="256">
        <f t="shared" si="11"/>
        <v>20338.77</v>
      </c>
      <c r="U31" s="258" t="s">
        <v>47</v>
      </c>
      <c r="V31" s="354">
        <f t="shared" si="4"/>
        <v>813.55</v>
      </c>
      <c r="W31" s="259">
        <f t="shared" si="5"/>
        <v>2</v>
      </c>
      <c r="X31" s="260">
        <f t="shared" si="6"/>
        <v>19523.22</v>
      </c>
      <c r="Y31" s="340">
        <v>1429</v>
      </c>
      <c r="Z31" s="339">
        <v>1832</v>
      </c>
      <c r="AA31" s="7"/>
      <c r="AB31" s="7" t="s">
        <v>132</v>
      </c>
    </row>
    <row r="32" spans="1:32" ht="28.5" customHeight="1" x14ac:dyDescent="0.2">
      <c r="A32" s="41">
        <v>22</v>
      </c>
      <c r="B32" s="162" t="s">
        <v>133</v>
      </c>
      <c r="C32" s="188">
        <v>80008070262</v>
      </c>
      <c r="D32" s="292" t="s">
        <v>134</v>
      </c>
      <c r="E32" s="162" t="s">
        <v>129</v>
      </c>
      <c r="F32" s="162" t="s">
        <v>135</v>
      </c>
      <c r="G32" s="161" t="s">
        <v>136</v>
      </c>
      <c r="H32" s="41">
        <v>6</v>
      </c>
      <c r="I32" s="69" t="s">
        <v>47</v>
      </c>
      <c r="J32" s="70">
        <v>8374.26</v>
      </c>
      <c r="K32" s="70">
        <f t="shared" si="7"/>
        <v>66585.72</v>
      </c>
      <c r="L32" s="71">
        <f t="shared" si="1"/>
        <v>74959.98</v>
      </c>
      <c r="M32" s="282">
        <v>21380.41</v>
      </c>
      <c r="N32" s="71"/>
      <c r="O32" s="71">
        <f t="shared" si="8"/>
        <v>53579.569999999992</v>
      </c>
      <c r="P32" s="71"/>
      <c r="Q32" s="71">
        <f t="shared" si="9"/>
        <v>53579.569999999992</v>
      </c>
      <c r="R32" s="122">
        <f t="shared" ref="R32:R86" si="12">ROUND(X$4/L$249*L32,8)</f>
        <v>25235.752088929999</v>
      </c>
      <c r="S32" s="303">
        <f>ROUND(R32,2)-0.01</f>
        <v>25235.74</v>
      </c>
      <c r="T32" s="71">
        <f t="shared" si="11"/>
        <v>78815.31</v>
      </c>
      <c r="U32" s="72" t="s">
        <v>47</v>
      </c>
      <c r="V32" s="102">
        <f t="shared" si="4"/>
        <v>3152.61</v>
      </c>
      <c r="W32" s="73">
        <f t="shared" si="5"/>
        <v>2</v>
      </c>
      <c r="X32" s="74">
        <f t="shared" si="6"/>
        <v>75660.7</v>
      </c>
      <c r="Y32" s="289">
        <v>1430</v>
      </c>
      <c r="Z32" s="289">
        <v>1833</v>
      </c>
      <c r="AA32" s="7"/>
      <c r="AB32" s="7"/>
    </row>
    <row r="33" spans="1:30" ht="28.5" customHeight="1" x14ac:dyDescent="0.2">
      <c r="A33" s="41">
        <v>23</v>
      </c>
      <c r="B33" s="162" t="s">
        <v>137</v>
      </c>
      <c r="C33" s="188" t="s">
        <v>138</v>
      </c>
      <c r="D33" s="292" t="s">
        <v>139</v>
      </c>
      <c r="E33" s="162" t="s">
        <v>140</v>
      </c>
      <c r="F33" s="162" t="s">
        <v>141</v>
      </c>
      <c r="G33" s="161" t="s">
        <v>142</v>
      </c>
      <c r="H33" s="41">
        <v>2</v>
      </c>
      <c r="I33" s="69" t="s">
        <v>47</v>
      </c>
      <c r="J33" s="70">
        <v>8374.26</v>
      </c>
      <c r="K33" s="70">
        <f t="shared" si="7"/>
        <v>22195.24</v>
      </c>
      <c r="L33" s="71">
        <f t="shared" si="1"/>
        <v>30569.5</v>
      </c>
      <c r="M33" s="282">
        <v>10230.73</v>
      </c>
      <c r="N33" s="71"/>
      <c r="O33" s="71">
        <f t="shared" si="8"/>
        <v>20338.77</v>
      </c>
      <c r="P33" s="71"/>
      <c r="Q33" s="71">
        <f t="shared" si="9"/>
        <v>20338.77</v>
      </c>
      <c r="R33" s="122">
        <f t="shared" si="12"/>
        <v>10291.41581258</v>
      </c>
      <c r="S33" s="71">
        <f t="shared" si="2"/>
        <v>10291.42</v>
      </c>
      <c r="T33" s="71">
        <f t="shared" si="11"/>
        <v>30630.190000000002</v>
      </c>
      <c r="U33" s="72" t="s">
        <v>47</v>
      </c>
      <c r="V33" s="102">
        <f t="shared" si="4"/>
        <v>1225.21</v>
      </c>
      <c r="W33" s="73">
        <f t="shared" si="5"/>
        <v>2</v>
      </c>
      <c r="X33" s="74">
        <f t="shared" si="6"/>
        <v>29402.980000000003</v>
      </c>
      <c r="Y33" s="289">
        <v>1431</v>
      </c>
      <c r="Z33" s="338">
        <v>1834</v>
      </c>
      <c r="AA33" s="7"/>
      <c r="AB33" s="7"/>
    </row>
    <row r="34" spans="1:30" ht="28.5" customHeight="1" x14ac:dyDescent="0.2">
      <c r="A34" s="41">
        <v>24</v>
      </c>
      <c r="B34" s="162" t="s">
        <v>143</v>
      </c>
      <c r="C34" s="188">
        <v>81000010264</v>
      </c>
      <c r="D34" s="292" t="s">
        <v>144</v>
      </c>
      <c r="E34" s="162" t="s">
        <v>145</v>
      </c>
      <c r="F34" s="162" t="s">
        <v>146</v>
      </c>
      <c r="G34" s="161" t="s">
        <v>146</v>
      </c>
      <c r="H34" s="41">
        <v>2</v>
      </c>
      <c r="I34" s="69" t="s">
        <v>47</v>
      </c>
      <c r="J34" s="70">
        <v>8374.26</v>
      </c>
      <c r="K34" s="70">
        <f t="shared" si="7"/>
        <v>22195.24</v>
      </c>
      <c r="L34" s="71">
        <f t="shared" si="1"/>
        <v>30569.5</v>
      </c>
      <c r="M34" s="282">
        <v>13947.29</v>
      </c>
      <c r="N34" s="71"/>
      <c r="O34" s="71">
        <f t="shared" si="8"/>
        <v>16622.21</v>
      </c>
      <c r="P34" s="71"/>
      <c r="Q34" s="71">
        <f t="shared" si="9"/>
        <v>16622.21</v>
      </c>
      <c r="R34" s="122">
        <f t="shared" si="12"/>
        <v>10291.41581258</v>
      </c>
      <c r="S34" s="71">
        <f t="shared" si="2"/>
        <v>10291.42</v>
      </c>
      <c r="T34" s="71">
        <f t="shared" si="11"/>
        <v>26913.629999999997</v>
      </c>
      <c r="U34" s="72" t="s">
        <v>47</v>
      </c>
      <c r="V34" s="102">
        <f t="shared" si="4"/>
        <v>1076.55</v>
      </c>
      <c r="W34" s="73">
        <f t="shared" si="5"/>
        <v>2</v>
      </c>
      <c r="X34" s="74">
        <f t="shared" si="6"/>
        <v>25835.079999999998</v>
      </c>
      <c r="Y34" s="289">
        <v>1432</v>
      </c>
      <c r="Z34" s="289">
        <v>1835</v>
      </c>
      <c r="AA34" s="7"/>
      <c r="AB34" s="7"/>
      <c r="AC34" s="9" t="s">
        <v>147</v>
      </c>
      <c r="AD34" s="9" t="s">
        <v>148</v>
      </c>
    </row>
    <row r="35" spans="1:30" ht="28.5" customHeight="1" x14ac:dyDescent="0.2">
      <c r="A35" s="41">
        <v>25</v>
      </c>
      <c r="B35" s="162" t="s">
        <v>149</v>
      </c>
      <c r="C35" s="188">
        <v>81000110262</v>
      </c>
      <c r="D35" s="292" t="s">
        <v>150</v>
      </c>
      <c r="E35" s="162" t="s">
        <v>145</v>
      </c>
      <c r="F35" s="162" t="s">
        <v>151</v>
      </c>
      <c r="G35" s="162" t="s">
        <v>152</v>
      </c>
      <c r="H35" s="50">
        <v>5</v>
      </c>
      <c r="I35" s="69" t="s">
        <v>47</v>
      </c>
      <c r="J35" s="70">
        <v>8374.26</v>
      </c>
      <c r="K35" s="70">
        <f t="shared" si="7"/>
        <v>55488.1</v>
      </c>
      <c r="L35" s="71">
        <f t="shared" si="1"/>
        <v>63862.36</v>
      </c>
      <c r="M35" s="282">
        <v>21380.41</v>
      </c>
      <c r="N35" s="71"/>
      <c r="O35" s="71">
        <f t="shared" si="8"/>
        <v>42481.95</v>
      </c>
      <c r="P35" s="71"/>
      <c r="Q35" s="71">
        <f t="shared" si="9"/>
        <v>42481.95</v>
      </c>
      <c r="R35" s="122">
        <f t="shared" si="12"/>
        <v>21499.66801985</v>
      </c>
      <c r="S35" s="71">
        <f t="shared" si="2"/>
        <v>21499.67</v>
      </c>
      <c r="T35" s="71">
        <f t="shared" si="11"/>
        <v>63981.619999999995</v>
      </c>
      <c r="U35" s="72" t="s">
        <v>47</v>
      </c>
      <c r="V35" s="102">
        <f t="shared" si="4"/>
        <v>2559.2600000000002</v>
      </c>
      <c r="W35" s="73">
        <f t="shared" si="5"/>
        <v>2</v>
      </c>
      <c r="X35" s="74">
        <f t="shared" si="6"/>
        <v>61420.359999999993</v>
      </c>
      <c r="Y35" s="289">
        <v>1433</v>
      </c>
      <c r="Z35" s="338">
        <v>1836</v>
      </c>
      <c r="AA35" s="7"/>
      <c r="AB35" s="7"/>
      <c r="AC35" s="9" t="s">
        <v>153</v>
      </c>
      <c r="AD35" s="9" t="s">
        <v>154</v>
      </c>
    </row>
    <row r="36" spans="1:30" ht="28.5" customHeight="1" x14ac:dyDescent="0.2">
      <c r="A36" s="41">
        <v>26</v>
      </c>
      <c r="B36" s="162" t="s">
        <v>155</v>
      </c>
      <c r="C36" s="188" t="s">
        <v>156</v>
      </c>
      <c r="D36" s="292" t="s">
        <v>157</v>
      </c>
      <c r="E36" s="162" t="s">
        <v>145</v>
      </c>
      <c r="F36" s="162" t="s">
        <v>158</v>
      </c>
      <c r="G36" s="161" t="s">
        <v>159</v>
      </c>
      <c r="H36" s="41">
        <v>3</v>
      </c>
      <c r="I36" s="69" t="s">
        <v>47</v>
      </c>
      <c r="J36" s="70">
        <v>8374.26</v>
      </c>
      <c r="K36" s="70">
        <f t="shared" si="7"/>
        <v>33292.86</v>
      </c>
      <c r="L36" s="71">
        <f t="shared" si="1"/>
        <v>41667.120000000003</v>
      </c>
      <c r="M36" s="282">
        <v>13947.29</v>
      </c>
      <c r="N36" s="71"/>
      <c r="O36" s="71">
        <f t="shared" si="8"/>
        <v>27719.83</v>
      </c>
      <c r="P36" s="71"/>
      <c r="Q36" s="71">
        <f t="shared" si="9"/>
        <v>27719.83</v>
      </c>
      <c r="R36" s="122">
        <f t="shared" si="12"/>
        <v>14027.499881670001</v>
      </c>
      <c r="S36" s="71">
        <f t="shared" si="2"/>
        <v>14027.5</v>
      </c>
      <c r="T36" s="71">
        <f t="shared" si="11"/>
        <v>41747.33</v>
      </c>
      <c r="U36" s="72" t="s">
        <v>47</v>
      </c>
      <c r="V36" s="102">
        <f t="shared" si="4"/>
        <v>1669.89</v>
      </c>
      <c r="W36" s="73">
        <f t="shared" si="5"/>
        <v>2</v>
      </c>
      <c r="X36" s="74">
        <f t="shared" si="6"/>
        <v>40075.440000000002</v>
      </c>
      <c r="Y36" s="289">
        <v>1434</v>
      </c>
      <c r="Z36" s="289">
        <v>1837</v>
      </c>
      <c r="AA36" s="7"/>
      <c r="AB36" s="7"/>
    </row>
    <row r="37" spans="1:30" ht="28.5" customHeight="1" x14ac:dyDescent="0.2">
      <c r="A37" s="41">
        <v>27</v>
      </c>
      <c r="B37" s="162" t="s">
        <v>160</v>
      </c>
      <c r="C37" s="188">
        <v>81000090266</v>
      </c>
      <c r="D37" s="292" t="s">
        <v>161</v>
      </c>
      <c r="E37" s="162" t="s">
        <v>145</v>
      </c>
      <c r="F37" s="162" t="s">
        <v>107</v>
      </c>
      <c r="G37" s="162" t="s">
        <v>162</v>
      </c>
      <c r="H37" s="50">
        <v>6</v>
      </c>
      <c r="I37" s="69" t="s">
        <v>47</v>
      </c>
      <c r="J37" s="70">
        <v>8374.26</v>
      </c>
      <c r="K37" s="70">
        <f t="shared" si="7"/>
        <v>66585.72</v>
      </c>
      <c r="L37" s="71">
        <f t="shared" si="1"/>
        <v>74959.98</v>
      </c>
      <c r="M37" s="282">
        <v>21380.41</v>
      </c>
      <c r="N37" s="71"/>
      <c r="O37" s="71">
        <f t="shared" si="8"/>
        <v>53579.569999999992</v>
      </c>
      <c r="P37" s="71"/>
      <c r="Q37" s="71">
        <f t="shared" si="9"/>
        <v>53579.569999999992</v>
      </c>
      <c r="R37" s="122">
        <f t="shared" si="12"/>
        <v>25235.752088929999</v>
      </c>
      <c r="S37" s="303">
        <f>ROUND(R37,2)-0.01</f>
        <v>25235.74</v>
      </c>
      <c r="T37" s="71">
        <f t="shared" si="11"/>
        <v>78815.31</v>
      </c>
      <c r="U37" s="72" t="s">
        <v>47</v>
      </c>
      <c r="V37" s="102">
        <f t="shared" si="4"/>
        <v>3152.61</v>
      </c>
      <c r="W37" s="73">
        <f t="shared" si="5"/>
        <v>2</v>
      </c>
      <c r="X37" s="74">
        <f t="shared" si="6"/>
        <v>75660.7</v>
      </c>
      <c r="Y37" s="289">
        <v>1435</v>
      </c>
      <c r="Z37" s="338">
        <v>1838</v>
      </c>
      <c r="AA37" s="7"/>
      <c r="AB37" s="7"/>
      <c r="AC37" s="9" t="s">
        <v>163</v>
      </c>
      <c r="AD37" s="9">
        <v>74</v>
      </c>
    </row>
    <row r="38" spans="1:30" ht="28.5" customHeight="1" x14ac:dyDescent="0.2">
      <c r="A38" s="41">
        <v>28</v>
      </c>
      <c r="B38" s="162" t="s">
        <v>164</v>
      </c>
      <c r="C38" s="188">
        <v>81000170266</v>
      </c>
      <c r="D38" s="292" t="s">
        <v>165</v>
      </c>
      <c r="E38" s="162" t="s">
        <v>145</v>
      </c>
      <c r="F38" s="162" t="s">
        <v>135</v>
      </c>
      <c r="G38" s="161" t="s">
        <v>166</v>
      </c>
      <c r="H38" s="41">
        <v>4</v>
      </c>
      <c r="I38" s="69" t="s">
        <v>47</v>
      </c>
      <c r="J38" s="70">
        <v>8374.26</v>
      </c>
      <c r="K38" s="70">
        <f t="shared" si="7"/>
        <v>44390.48</v>
      </c>
      <c r="L38" s="71">
        <f t="shared" si="1"/>
        <v>52764.740000000005</v>
      </c>
      <c r="M38" s="282">
        <v>17663.849999999999</v>
      </c>
      <c r="N38" s="71"/>
      <c r="O38" s="71">
        <f t="shared" si="8"/>
        <v>35100.890000000007</v>
      </c>
      <c r="P38" s="71"/>
      <c r="Q38" s="71">
        <f t="shared" si="9"/>
        <v>35100.890000000007</v>
      </c>
      <c r="R38" s="122">
        <f t="shared" si="12"/>
        <v>17763.583950759999</v>
      </c>
      <c r="S38" s="71">
        <f t="shared" si="2"/>
        <v>17763.580000000002</v>
      </c>
      <c r="T38" s="71">
        <f t="shared" si="11"/>
        <v>52864.470000000008</v>
      </c>
      <c r="U38" s="72" t="s">
        <v>47</v>
      </c>
      <c r="V38" s="102">
        <f t="shared" si="4"/>
        <v>2114.58</v>
      </c>
      <c r="W38" s="73">
        <f t="shared" si="5"/>
        <v>2</v>
      </c>
      <c r="X38" s="74">
        <f t="shared" si="6"/>
        <v>50747.890000000007</v>
      </c>
      <c r="Y38" s="289">
        <v>1436</v>
      </c>
      <c r="Z38" s="289">
        <v>1839</v>
      </c>
      <c r="AA38" s="7"/>
      <c r="AB38" s="7"/>
    </row>
    <row r="39" spans="1:30" ht="28.5" customHeight="1" x14ac:dyDescent="0.2">
      <c r="A39" s="41">
        <v>29</v>
      </c>
      <c r="B39" s="162" t="s">
        <v>167</v>
      </c>
      <c r="C39" s="188">
        <v>81000150268</v>
      </c>
      <c r="D39" s="292" t="s">
        <v>168</v>
      </c>
      <c r="E39" s="162" t="s">
        <v>145</v>
      </c>
      <c r="F39" s="162" t="s">
        <v>135</v>
      </c>
      <c r="G39" s="161" t="s">
        <v>169</v>
      </c>
      <c r="H39" s="41">
        <v>4</v>
      </c>
      <c r="I39" s="69" t="s">
        <v>47</v>
      </c>
      <c r="J39" s="70">
        <v>8374.26</v>
      </c>
      <c r="K39" s="70">
        <f t="shared" si="7"/>
        <v>44390.48</v>
      </c>
      <c r="L39" s="71">
        <f t="shared" si="1"/>
        <v>52764.740000000005</v>
      </c>
      <c r="M39" s="282">
        <v>17663.849999999999</v>
      </c>
      <c r="N39" s="71"/>
      <c r="O39" s="71">
        <f t="shared" si="8"/>
        <v>35100.890000000007</v>
      </c>
      <c r="P39" s="71"/>
      <c r="Q39" s="71">
        <f t="shared" si="9"/>
        <v>35100.890000000007</v>
      </c>
      <c r="R39" s="122">
        <f t="shared" si="12"/>
        <v>17763.583950759999</v>
      </c>
      <c r="S39" s="71">
        <f t="shared" si="2"/>
        <v>17763.580000000002</v>
      </c>
      <c r="T39" s="71">
        <f t="shared" si="11"/>
        <v>52864.470000000008</v>
      </c>
      <c r="U39" s="72" t="s">
        <v>47</v>
      </c>
      <c r="V39" s="102">
        <f t="shared" si="4"/>
        <v>2114.58</v>
      </c>
      <c r="W39" s="73">
        <f t="shared" si="5"/>
        <v>2</v>
      </c>
      <c r="X39" s="74">
        <f t="shared" si="6"/>
        <v>50747.890000000007</v>
      </c>
      <c r="Y39" s="289">
        <v>1437</v>
      </c>
      <c r="Z39" s="289">
        <v>1840</v>
      </c>
      <c r="AA39" s="7"/>
      <c r="AB39" s="7"/>
    </row>
    <row r="40" spans="1:30" ht="28.5" customHeight="1" x14ac:dyDescent="0.2">
      <c r="A40" s="41">
        <v>30</v>
      </c>
      <c r="B40" s="162" t="s">
        <v>170</v>
      </c>
      <c r="C40" s="188">
        <v>81000130260</v>
      </c>
      <c r="D40" s="292" t="s">
        <v>171</v>
      </c>
      <c r="E40" s="162" t="s">
        <v>145</v>
      </c>
      <c r="F40" s="162" t="s">
        <v>172</v>
      </c>
      <c r="G40" s="161" t="s">
        <v>173</v>
      </c>
      <c r="H40" s="41">
        <v>3</v>
      </c>
      <c r="I40" s="69" t="s">
        <v>47</v>
      </c>
      <c r="J40" s="70">
        <v>8374.26</v>
      </c>
      <c r="K40" s="70">
        <f t="shared" si="7"/>
        <v>33292.86</v>
      </c>
      <c r="L40" s="71">
        <f t="shared" si="1"/>
        <v>41667.120000000003</v>
      </c>
      <c r="M40" s="282">
        <v>13947.29</v>
      </c>
      <c r="N40" s="71"/>
      <c r="O40" s="71">
        <f t="shared" si="8"/>
        <v>27719.83</v>
      </c>
      <c r="P40" s="71"/>
      <c r="Q40" s="71">
        <f t="shared" si="9"/>
        <v>27719.83</v>
      </c>
      <c r="R40" s="122">
        <f t="shared" si="12"/>
        <v>14027.499881670001</v>
      </c>
      <c r="S40" s="71">
        <f t="shared" si="2"/>
        <v>14027.5</v>
      </c>
      <c r="T40" s="71">
        <f t="shared" si="11"/>
        <v>41747.33</v>
      </c>
      <c r="U40" s="72" t="s">
        <v>47</v>
      </c>
      <c r="V40" s="102">
        <f t="shared" si="4"/>
        <v>1669.89</v>
      </c>
      <c r="W40" s="73">
        <f t="shared" si="5"/>
        <v>2</v>
      </c>
      <c r="X40" s="74">
        <f t="shared" si="6"/>
        <v>40075.440000000002</v>
      </c>
      <c r="Y40" s="289">
        <v>1438</v>
      </c>
      <c r="Z40" s="289">
        <v>1841</v>
      </c>
      <c r="AA40" s="7"/>
      <c r="AB40" s="7"/>
    </row>
    <row r="41" spans="1:30" ht="28.5" customHeight="1" x14ac:dyDescent="0.2">
      <c r="A41" s="41">
        <v>31</v>
      </c>
      <c r="B41" s="162" t="s">
        <v>174</v>
      </c>
      <c r="C41" s="185" t="s">
        <v>175</v>
      </c>
      <c r="D41" s="292" t="s">
        <v>176</v>
      </c>
      <c r="E41" s="162" t="s">
        <v>145</v>
      </c>
      <c r="F41" s="162" t="s">
        <v>177</v>
      </c>
      <c r="G41" s="162" t="s">
        <v>178</v>
      </c>
      <c r="H41" s="50">
        <v>5</v>
      </c>
      <c r="I41" s="69" t="s">
        <v>47</v>
      </c>
      <c r="J41" s="70">
        <v>8374.26</v>
      </c>
      <c r="K41" s="70">
        <f t="shared" si="7"/>
        <v>55488.1</v>
      </c>
      <c r="L41" s="71">
        <f t="shared" si="1"/>
        <v>63862.36</v>
      </c>
      <c r="M41" s="282">
        <v>17663.849999999999</v>
      </c>
      <c r="N41" s="71"/>
      <c r="O41" s="71">
        <f t="shared" si="8"/>
        <v>46198.51</v>
      </c>
      <c r="P41" s="71"/>
      <c r="Q41" s="71">
        <f t="shared" si="9"/>
        <v>46198.51</v>
      </c>
      <c r="R41" s="122">
        <f t="shared" si="12"/>
        <v>21499.66801985</v>
      </c>
      <c r="S41" s="71">
        <f t="shared" si="2"/>
        <v>21499.67</v>
      </c>
      <c r="T41" s="71">
        <f t="shared" si="11"/>
        <v>67698.179999999993</v>
      </c>
      <c r="U41" s="72" t="s">
        <v>47</v>
      </c>
      <c r="V41" s="102">
        <f t="shared" si="4"/>
        <v>2707.93</v>
      </c>
      <c r="W41" s="73">
        <f t="shared" si="5"/>
        <v>2</v>
      </c>
      <c r="X41" s="74">
        <f t="shared" si="6"/>
        <v>64988.249999999993</v>
      </c>
      <c r="Y41" s="289">
        <v>1439</v>
      </c>
      <c r="Z41" s="289">
        <v>1842</v>
      </c>
      <c r="AA41" s="7"/>
      <c r="AB41" s="7"/>
    </row>
    <row r="42" spans="1:30" ht="28.5" customHeight="1" x14ac:dyDescent="0.2">
      <c r="A42" s="41">
        <v>32</v>
      </c>
      <c r="B42" s="162" t="s">
        <v>179</v>
      </c>
      <c r="C42" s="188">
        <v>81000390260</v>
      </c>
      <c r="D42" s="292" t="s">
        <v>180</v>
      </c>
      <c r="E42" s="163" t="s">
        <v>181</v>
      </c>
      <c r="F42" s="162" t="s">
        <v>182</v>
      </c>
      <c r="G42" s="161" t="s">
        <v>183</v>
      </c>
      <c r="H42" s="41">
        <v>8</v>
      </c>
      <c r="I42" s="69" t="s">
        <v>47</v>
      </c>
      <c r="J42" s="70">
        <v>8374.26</v>
      </c>
      <c r="K42" s="70">
        <f t="shared" si="7"/>
        <v>88780.96</v>
      </c>
      <c r="L42" s="71">
        <f t="shared" si="1"/>
        <v>97155.22</v>
      </c>
      <c r="M42" s="282">
        <v>32530.1</v>
      </c>
      <c r="N42" s="71"/>
      <c r="O42" s="71">
        <f t="shared" si="8"/>
        <v>64625.120000000003</v>
      </c>
      <c r="P42" s="71"/>
      <c r="Q42" s="71">
        <f t="shared" si="9"/>
        <v>64625.120000000003</v>
      </c>
      <c r="R42" s="122">
        <f t="shared" si="12"/>
        <v>32707.92022711</v>
      </c>
      <c r="S42" s="303">
        <f>ROUND(R42,2)-0.01</f>
        <v>32707.91</v>
      </c>
      <c r="T42" s="71">
        <f t="shared" si="11"/>
        <v>97333.03</v>
      </c>
      <c r="U42" s="72" t="s">
        <v>47</v>
      </c>
      <c r="V42" s="102">
        <f t="shared" si="4"/>
        <v>3893.32</v>
      </c>
      <c r="W42" s="73">
        <f t="shared" si="5"/>
        <v>2</v>
      </c>
      <c r="X42" s="74">
        <f t="shared" si="6"/>
        <v>93437.709999999992</v>
      </c>
      <c r="Y42" s="289">
        <v>1440</v>
      </c>
      <c r="Z42" s="289">
        <v>1843</v>
      </c>
      <c r="AA42" s="7"/>
      <c r="AB42" s="7"/>
    </row>
    <row r="43" spans="1:30" ht="28.5" customHeight="1" x14ac:dyDescent="0.2">
      <c r="A43" s="41">
        <v>33</v>
      </c>
      <c r="B43" s="162" t="s">
        <v>184</v>
      </c>
      <c r="C43" s="185" t="s">
        <v>185</v>
      </c>
      <c r="D43" s="292" t="s">
        <v>186</v>
      </c>
      <c r="E43" s="162" t="s">
        <v>187</v>
      </c>
      <c r="F43" s="162" t="s">
        <v>188</v>
      </c>
      <c r="G43" s="161" t="s">
        <v>189</v>
      </c>
      <c r="H43" s="41">
        <v>4</v>
      </c>
      <c r="I43" s="69" t="s">
        <v>47</v>
      </c>
      <c r="J43" s="70">
        <v>8374.26</v>
      </c>
      <c r="K43" s="70">
        <f t="shared" si="7"/>
        <v>44390.48</v>
      </c>
      <c r="L43" s="71">
        <f t="shared" si="1"/>
        <v>52764.740000000005</v>
      </c>
      <c r="M43" s="282">
        <v>17663.849999999999</v>
      </c>
      <c r="N43" s="71"/>
      <c r="O43" s="71">
        <f t="shared" si="8"/>
        <v>35100.890000000007</v>
      </c>
      <c r="P43" s="71"/>
      <c r="Q43" s="71">
        <f t="shared" si="9"/>
        <v>35100.890000000007</v>
      </c>
      <c r="R43" s="122">
        <f t="shared" si="12"/>
        <v>17763.583950759999</v>
      </c>
      <c r="S43" s="71">
        <f t="shared" si="2"/>
        <v>17763.580000000002</v>
      </c>
      <c r="T43" s="71">
        <f t="shared" si="11"/>
        <v>52864.470000000008</v>
      </c>
      <c r="U43" s="72" t="s">
        <v>47</v>
      </c>
      <c r="V43" s="102">
        <f t="shared" si="4"/>
        <v>2114.58</v>
      </c>
      <c r="W43" s="73">
        <f t="shared" si="5"/>
        <v>2</v>
      </c>
      <c r="X43" s="74">
        <f t="shared" si="6"/>
        <v>50747.890000000007</v>
      </c>
      <c r="Y43" s="289">
        <v>1441</v>
      </c>
      <c r="Z43" s="289">
        <v>1844</v>
      </c>
      <c r="AA43" s="7"/>
      <c r="AB43" s="7"/>
    </row>
    <row r="44" spans="1:30" ht="28.5" customHeight="1" x14ac:dyDescent="0.2">
      <c r="A44" s="41">
        <v>34</v>
      </c>
      <c r="B44" s="162" t="s">
        <v>190</v>
      </c>
      <c r="C44" s="188">
        <v>95001150267</v>
      </c>
      <c r="D44" s="292" t="s">
        <v>191</v>
      </c>
      <c r="E44" s="162" t="s">
        <v>192</v>
      </c>
      <c r="F44" s="162" t="s">
        <v>193</v>
      </c>
      <c r="G44" s="161" t="s">
        <v>194</v>
      </c>
      <c r="H44" s="41">
        <v>3</v>
      </c>
      <c r="I44" s="69" t="s">
        <v>47</v>
      </c>
      <c r="J44" s="70">
        <v>8374.26</v>
      </c>
      <c r="K44" s="70">
        <f t="shared" si="7"/>
        <v>33292.86</v>
      </c>
      <c r="L44" s="71">
        <f t="shared" si="1"/>
        <v>41667.120000000003</v>
      </c>
      <c r="M44" s="282">
        <v>13947.29</v>
      </c>
      <c r="N44" s="71"/>
      <c r="O44" s="71">
        <f t="shared" si="8"/>
        <v>27719.83</v>
      </c>
      <c r="P44" s="71"/>
      <c r="Q44" s="71">
        <f t="shared" si="9"/>
        <v>27719.83</v>
      </c>
      <c r="R44" s="122">
        <f t="shared" si="12"/>
        <v>14027.499881670001</v>
      </c>
      <c r="S44" s="71">
        <f t="shared" si="2"/>
        <v>14027.5</v>
      </c>
      <c r="T44" s="71">
        <f t="shared" si="11"/>
        <v>41747.33</v>
      </c>
      <c r="U44" s="72" t="s">
        <v>47</v>
      </c>
      <c r="V44" s="102">
        <f t="shared" si="4"/>
        <v>1669.89</v>
      </c>
      <c r="W44" s="73">
        <f t="shared" si="5"/>
        <v>2</v>
      </c>
      <c r="X44" s="74">
        <f t="shared" si="6"/>
        <v>40075.440000000002</v>
      </c>
      <c r="Y44" s="289">
        <v>1442</v>
      </c>
      <c r="Z44" s="289">
        <v>1845</v>
      </c>
      <c r="AA44" s="7"/>
      <c r="AB44" s="7"/>
    </row>
    <row r="45" spans="1:30" ht="28.5" customHeight="1" x14ac:dyDescent="0.2">
      <c r="A45" s="41">
        <v>35</v>
      </c>
      <c r="B45" s="162" t="s">
        <v>195</v>
      </c>
      <c r="C45" s="188" t="s">
        <v>196</v>
      </c>
      <c r="D45" s="292" t="s">
        <v>197</v>
      </c>
      <c r="E45" s="162" t="s">
        <v>192</v>
      </c>
      <c r="F45" s="162" t="s">
        <v>198</v>
      </c>
      <c r="G45" s="161" t="s">
        <v>199</v>
      </c>
      <c r="H45" s="41">
        <v>3</v>
      </c>
      <c r="I45" s="69" t="s">
        <v>47</v>
      </c>
      <c r="J45" s="70">
        <v>8374.26</v>
      </c>
      <c r="K45" s="70">
        <f t="shared" si="7"/>
        <v>33292.86</v>
      </c>
      <c r="L45" s="71">
        <f t="shared" si="1"/>
        <v>41667.120000000003</v>
      </c>
      <c r="M45" s="282">
        <v>13947.29</v>
      </c>
      <c r="N45" s="71"/>
      <c r="O45" s="71">
        <f t="shared" si="8"/>
        <v>27719.83</v>
      </c>
      <c r="P45" s="71"/>
      <c r="Q45" s="71">
        <f t="shared" si="9"/>
        <v>27719.83</v>
      </c>
      <c r="R45" s="122">
        <f t="shared" si="12"/>
        <v>14027.499881670001</v>
      </c>
      <c r="S45" s="71">
        <f t="shared" si="2"/>
        <v>14027.5</v>
      </c>
      <c r="T45" s="71">
        <f t="shared" si="11"/>
        <v>41747.33</v>
      </c>
      <c r="U45" s="72" t="s">
        <v>47</v>
      </c>
      <c r="V45" s="102">
        <f t="shared" si="4"/>
        <v>1669.89</v>
      </c>
      <c r="W45" s="73">
        <f t="shared" si="5"/>
        <v>2</v>
      </c>
      <c r="X45" s="74">
        <f t="shared" si="6"/>
        <v>40075.440000000002</v>
      </c>
      <c r="Y45" s="289">
        <v>1444</v>
      </c>
      <c r="Z45" s="289">
        <v>1847</v>
      </c>
      <c r="AA45" s="7"/>
    </row>
    <row r="46" spans="1:30" ht="28.5" customHeight="1" x14ac:dyDescent="0.2">
      <c r="A46" s="41">
        <v>36</v>
      </c>
      <c r="B46" s="162" t="s">
        <v>200</v>
      </c>
      <c r="C46" s="185" t="s">
        <v>201</v>
      </c>
      <c r="D46" s="292" t="s">
        <v>202</v>
      </c>
      <c r="E46" s="162" t="s">
        <v>203</v>
      </c>
      <c r="F46" s="162" t="s">
        <v>204</v>
      </c>
      <c r="G46" s="161" t="s">
        <v>205</v>
      </c>
      <c r="H46" s="41">
        <v>4</v>
      </c>
      <c r="I46" s="69" t="s">
        <v>47</v>
      </c>
      <c r="J46" s="70">
        <v>8374.26</v>
      </c>
      <c r="K46" s="70">
        <f t="shared" si="7"/>
        <v>44390.48</v>
      </c>
      <c r="L46" s="71">
        <f t="shared" si="1"/>
        <v>52764.740000000005</v>
      </c>
      <c r="M46" s="282">
        <v>10230.73</v>
      </c>
      <c r="N46" s="71"/>
      <c r="O46" s="71">
        <f t="shared" si="8"/>
        <v>42534.010000000009</v>
      </c>
      <c r="P46" s="71"/>
      <c r="Q46" s="71">
        <f t="shared" si="9"/>
        <v>42534.010000000009</v>
      </c>
      <c r="R46" s="122">
        <f t="shared" si="12"/>
        <v>17763.583950759999</v>
      </c>
      <c r="S46" s="71">
        <f t="shared" si="2"/>
        <v>17763.580000000002</v>
      </c>
      <c r="T46" s="71">
        <f t="shared" si="11"/>
        <v>60297.590000000011</v>
      </c>
      <c r="U46" s="72" t="s">
        <v>47</v>
      </c>
      <c r="V46" s="102">
        <f t="shared" si="4"/>
        <v>2411.9</v>
      </c>
      <c r="W46" s="73">
        <f t="shared" si="5"/>
        <v>2</v>
      </c>
      <c r="X46" s="74">
        <f t="shared" si="6"/>
        <v>57883.69000000001</v>
      </c>
      <c r="Y46" s="289">
        <v>1446</v>
      </c>
      <c r="Z46" s="289">
        <v>1849</v>
      </c>
      <c r="AA46" s="7"/>
      <c r="AB46" s="7"/>
    </row>
    <row r="47" spans="1:30" ht="28.5" customHeight="1" x14ac:dyDescent="0.2">
      <c r="A47" s="41">
        <v>37</v>
      </c>
      <c r="B47" s="162" t="s">
        <v>206</v>
      </c>
      <c r="C47" s="188" t="s">
        <v>207</v>
      </c>
      <c r="D47" s="292" t="s">
        <v>208</v>
      </c>
      <c r="E47" s="162" t="s">
        <v>209</v>
      </c>
      <c r="F47" s="162" t="s">
        <v>116</v>
      </c>
      <c r="G47" s="161" t="s">
        <v>210</v>
      </c>
      <c r="H47" s="41">
        <v>3</v>
      </c>
      <c r="I47" s="69" t="s">
        <v>47</v>
      </c>
      <c r="J47" s="70">
        <v>8374.26</v>
      </c>
      <c r="K47" s="70">
        <f t="shared" si="7"/>
        <v>33292.86</v>
      </c>
      <c r="L47" s="71">
        <f t="shared" si="1"/>
        <v>41667.120000000003</v>
      </c>
      <c r="M47" s="282">
        <v>13947.29</v>
      </c>
      <c r="N47" s="71"/>
      <c r="O47" s="71">
        <f t="shared" si="8"/>
        <v>27719.83</v>
      </c>
      <c r="P47" s="71"/>
      <c r="Q47" s="71">
        <f t="shared" si="9"/>
        <v>27719.83</v>
      </c>
      <c r="R47" s="122">
        <f t="shared" si="12"/>
        <v>14027.499881670001</v>
      </c>
      <c r="S47" s="71">
        <f t="shared" si="2"/>
        <v>14027.5</v>
      </c>
      <c r="T47" s="71">
        <f t="shared" si="11"/>
        <v>41747.33</v>
      </c>
      <c r="U47" s="72" t="s">
        <v>47</v>
      </c>
      <c r="V47" s="102">
        <f t="shared" si="4"/>
        <v>1669.89</v>
      </c>
      <c r="W47" s="73">
        <f t="shared" si="5"/>
        <v>2</v>
      </c>
      <c r="X47" s="74">
        <f t="shared" si="6"/>
        <v>40075.440000000002</v>
      </c>
      <c r="Y47" s="289">
        <v>1447</v>
      </c>
      <c r="Z47" s="289">
        <v>1850</v>
      </c>
      <c r="AA47" s="7"/>
      <c r="AB47" s="7"/>
    </row>
    <row r="48" spans="1:30" ht="28.5" customHeight="1" x14ac:dyDescent="0.2">
      <c r="A48" s="41">
        <v>38</v>
      </c>
      <c r="B48" s="162" t="s">
        <v>211</v>
      </c>
      <c r="C48" s="188" t="s">
        <v>212</v>
      </c>
      <c r="D48" s="292" t="s">
        <v>213</v>
      </c>
      <c r="E48" s="162" t="s">
        <v>209</v>
      </c>
      <c r="F48" s="162" t="s">
        <v>214</v>
      </c>
      <c r="G48" s="161" t="s">
        <v>215</v>
      </c>
      <c r="H48" s="41">
        <v>3</v>
      </c>
      <c r="I48" s="69" t="s">
        <v>47</v>
      </c>
      <c r="J48" s="70">
        <v>8374.26</v>
      </c>
      <c r="K48" s="70">
        <f t="shared" si="7"/>
        <v>33292.86</v>
      </c>
      <c r="L48" s="71">
        <f t="shared" si="1"/>
        <v>41667.120000000003</v>
      </c>
      <c r="M48" s="282">
        <v>13947.29</v>
      </c>
      <c r="N48" s="71"/>
      <c r="O48" s="71">
        <f t="shared" si="8"/>
        <v>27719.83</v>
      </c>
      <c r="P48" s="71"/>
      <c r="Q48" s="71">
        <f t="shared" si="9"/>
        <v>27719.83</v>
      </c>
      <c r="R48" s="122">
        <f t="shared" si="12"/>
        <v>14027.499881670001</v>
      </c>
      <c r="S48" s="71">
        <f t="shared" si="2"/>
        <v>14027.5</v>
      </c>
      <c r="T48" s="71">
        <f t="shared" si="11"/>
        <v>41747.33</v>
      </c>
      <c r="U48" s="72" t="s">
        <v>47</v>
      </c>
      <c r="V48" s="102">
        <f t="shared" si="4"/>
        <v>1669.89</v>
      </c>
      <c r="W48" s="73">
        <f t="shared" si="5"/>
        <v>2</v>
      </c>
      <c r="X48" s="74">
        <f t="shared" si="6"/>
        <v>40075.440000000002</v>
      </c>
      <c r="Y48" s="289">
        <v>1449</v>
      </c>
      <c r="Z48" s="289">
        <v>1852</v>
      </c>
      <c r="AA48" s="7"/>
      <c r="AB48" s="7"/>
    </row>
    <row r="49" spans="1:28" ht="28.5" customHeight="1" x14ac:dyDescent="0.2">
      <c r="A49" s="41">
        <v>39</v>
      </c>
      <c r="B49" s="162" t="s">
        <v>216</v>
      </c>
      <c r="C49" s="185" t="s">
        <v>217</v>
      </c>
      <c r="D49" s="292" t="s">
        <v>218</v>
      </c>
      <c r="E49" s="162" t="s">
        <v>219</v>
      </c>
      <c r="F49" s="162" t="s">
        <v>220</v>
      </c>
      <c r="G49" s="161" t="s">
        <v>221</v>
      </c>
      <c r="H49" s="41">
        <v>3</v>
      </c>
      <c r="I49" s="69" t="s">
        <v>47</v>
      </c>
      <c r="J49" s="70">
        <v>8374.26</v>
      </c>
      <c r="K49" s="70">
        <f t="shared" si="7"/>
        <v>33292.86</v>
      </c>
      <c r="L49" s="71">
        <f t="shared" si="1"/>
        <v>41667.120000000003</v>
      </c>
      <c r="M49" s="282">
        <v>13947.29</v>
      </c>
      <c r="N49" s="71"/>
      <c r="O49" s="71">
        <f t="shared" si="8"/>
        <v>27719.83</v>
      </c>
      <c r="P49" s="71"/>
      <c r="Q49" s="71">
        <f t="shared" si="9"/>
        <v>27719.83</v>
      </c>
      <c r="R49" s="122">
        <f t="shared" si="12"/>
        <v>14027.499881670001</v>
      </c>
      <c r="S49" s="71">
        <f t="shared" si="2"/>
        <v>14027.5</v>
      </c>
      <c r="T49" s="71">
        <f t="shared" si="11"/>
        <v>41747.33</v>
      </c>
      <c r="U49" s="72" t="s">
        <v>47</v>
      </c>
      <c r="V49" s="102">
        <f t="shared" si="4"/>
        <v>1669.89</v>
      </c>
      <c r="W49" s="73">
        <f t="shared" si="5"/>
        <v>2</v>
      </c>
      <c r="X49" s="74">
        <f t="shared" si="6"/>
        <v>40075.440000000002</v>
      </c>
      <c r="Y49" s="289">
        <v>1451</v>
      </c>
      <c r="Z49" s="289">
        <v>1854</v>
      </c>
      <c r="AA49" s="7" t="s">
        <v>1068</v>
      </c>
      <c r="AB49" s="7"/>
    </row>
    <row r="50" spans="1:28" ht="28.5" customHeight="1" x14ac:dyDescent="0.2">
      <c r="A50" s="41">
        <v>40</v>
      </c>
      <c r="B50" s="162" t="s">
        <v>222</v>
      </c>
      <c r="C50" s="188" t="s">
        <v>223</v>
      </c>
      <c r="D50" s="292" t="s">
        <v>224</v>
      </c>
      <c r="E50" s="162" t="s">
        <v>219</v>
      </c>
      <c r="F50" s="162" t="s">
        <v>225</v>
      </c>
      <c r="G50" s="161" t="s">
        <v>226</v>
      </c>
      <c r="H50" s="41">
        <v>2</v>
      </c>
      <c r="I50" s="69" t="s">
        <v>47</v>
      </c>
      <c r="J50" s="70">
        <v>8374.26</v>
      </c>
      <c r="K50" s="70">
        <f t="shared" si="7"/>
        <v>22195.24</v>
      </c>
      <c r="L50" s="71">
        <f t="shared" si="1"/>
        <v>30569.5</v>
      </c>
      <c r="M50" s="282">
        <v>10230.73</v>
      </c>
      <c r="N50" s="71"/>
      <c r="O50" s="71">
        <f t="shared" si="8"/>
        <v>20338.77</v>
      </c>
      <c r="P50" s="71"/>
      <c r="Q50" s="71">
        <f t="shared" si="9"/>
        <v>20338.77</v>
      </c>
      <c r="R50" s="122">
        <f t="shared" si="12"/>
        <v>10291.41581258</v>
      </c>
      <c r="S50" s="71">
        <f t="shared" si="2"/>
        <v>10291.42</v>
      </c>
      <c r="T50" s="71">
        <f t="shared" si="11"/>
        <v>30630.190000000002</v>
      </c>
      <c r="U50" s="72" t="s">
        <v>47</v>
      </c>
      <c r="V50" s="102">
        <f t="shared" si="4"/>
        <v>1225.21</v>
      </c>
      <c r="W50" s="73">
        <f t="shared" si="5"/>
        <v>2</v>
      </c>
      <c r="X50" s="74">
        <f t="shared" si="6"/>
        <v>29402.980000000003</v>
      </c>
      <c r="Y50" s="289">
        <v>1453</v>
      </c>
      <c r="Z50" s="289">
        <v>1856</v>
      </c>
      <c r="AA50" s="7"/>
      <c r="AB50" s="7"/>
    </row>
    <row r="51" spans="1:28" ht="28.5" customHeight="1" x14ac:dyDescent="0.2">
      <c r="A51" s="41">
        <v>41</v>
      </c>
      <c r="B51" s="162" t="s">
        <v>227</v>
      </c>
      <c r="C51" s="188" t="s">
        <v>228</v>
      </c>
      <c r="D51" s="292" t="s">
        <v>229</v>
      </c>
      <c r="E51" s="162" t="s">
        <v>230</v>
      </c>
      <c r="F51" s="162" t="s">
        <v>231</v>
      </c>
      <c r="G51" s="161" t="s">
        <v>232</v>
      </c>
      <c r="H51" s="41">
        <v>4</v>
      </c>
      <c r="I51" s="69" t="s">
        <v>47</v>
      </c>
      <c r="J51" s="70">
        <v>8374.26</v>
      </c>
      <c r="K51" s="70">
        <f t="shared" si="7"/>
        <v>44390.48</v>
      </c>
      <c r="L51" s="71">
        <f t="shared" si="1"/>
        <v>52764.740000000005</v>
      </c>
      <c r="M51" s="282">
        <v>13947.29</v>
      </c>
      <c r="N51" s="71"/>
      <c r="O51" s="71">
        <f t="shared" si="8"/>
        <v>38817.450000000004</v>
      </c>
      <c r="P51" s="71"/>
      <c r="Q51" s="71">
        <f t="shared" si="9"/>
        <v>38817.450000000004</v>
      </c>
      <c r="R51" s="122">
        <f t="shared" si="12"/>
        <v>17763.583950759999</v>
      </c>
      <c r="S51" s="71">
        <f t="shared" si="2"/>
        <v>17763.580000000002</v>
      </c>
      <c r="T51" s="71">
        <f t="shared" si="11"/>
        <v>56581.030000000006</v>
      </c>
      <c r="U51" s="72" t="s">
        <v>47</v>
      </c>
      <c r="V51" s="102">
        <f t="shared" si="4"/>
        <v>2263.2399999999998</v>
      </c>
      <c r="W51" s="73">
        <f t="shared" si="5"/>
        <v>2</v>
      </c>
      <c r="X51" s="74">
        <f t="shared" si="6"/>
        <v>54315.790000000008</v>
      </c>
      <c r="Y51" s="289">
        <v>1454</v>
      </c>
      <c r="Z51" s="289">
        <v>1857</v>
      </c>
      <c r="AA51" s="7"/>
      <c r="AB51" s="7"/>
    </row>
    <row r="52" spans="1:28" ht="28.5" customHeight="1" x14ac:dyDescent="0.2">
      <c r="A52" s="41">
        <v>42</v>
      </c>
      <c r="B52" s="162" t="s">
        <v>233</v>
      </c>
      <c r="C52" s="188" t="s">
        <v>234</v>
      </c>
      <c r="D52" s="296" t="s">
        <v>235</v>
      </c>
      <c r="E52" s="162" t="s">
        <v>230</v>
      </c>
      <c r="F52" s="162" t="s">
        <v>236</v>
      </c>
      <c r="G52" s="161" t="s">
        <v>237</v>
      </c>
      <c r="H52" s="41">
        <v>2</v>
      </c>
      <c r="I52" s="69" t="s">
        <v>47</v>
      </c>
      <c r="J52" s="70">
        <v>8374.26</v>
      </c>
      <c r="K52" s="70">
        <f t="shared" si="7"/>
        <v>22195.24</v>
      </c>
      <c r="L52" s="71">
        <f t="shared" si="1"/>
        <v>30569.5</v>
      </c>
      <c r="M52" s="282">
        <v>10230.73</v>
      </c>
      <c r="N52" s="71"/>
      <c r="O52" s="71">
        <f t="shared" si="8"/>
        <v>20338.77</v>
      </c>
      <c r="P52" s="71"/>
      <c r="Q52" s="71">
        <f t="shared" si="9"/>
        <v>20338.77</v>
      </c>
      <c r="R52" s="122">
        <f t="shared" si="12"/>
        <v>10291.41581258</v>
      </c>
      <c r="S52" s="71">
        <f t="shared" si="2"/>
        <v>10291.42</v>
      </c>
      <c r="T52" s="71">
        <f t="shared" si="11"/>
        <v>30630.190000000002</v>
      </c>
      <c r="U52" s="72" t="s">
        <v>47</v>
      </c>
      <c r="V52" s="102">
        <f t="shared" si="4"/>
        <v>1225.21</v>
      </c>
      <c r="W52" s="73">
        <f t="shared" si="5"/>
        <v>2</v>
      </c>
      <c r="X52" s="74">
        <f t="shared" si="6"/>
        <v>29402.980000000003</v>
      </c>
      <c r="Y52" s="289">
        <v>1456</v>
      </c>
      <c r="Z52" s="289">
        <v>1859</v>
      </c>
      <c r="AA52" s="7"/>
      <c r="AB52" s="7"/>
    </row>
    <row r="53" spans="1:28" ht="28.5" customHeight="1" x14ac:dyDescent="0.2">
      <c r="A53" s="41">
        <v>43</v>
      </c>
      <c r="B53" s="162" t="s">
        <v>238</v>
      </c>
      <c r="C53" s="188">
        <v>91003670261</v>
      </c>
      <c r="D53" s="292" t="s">
        <v>239</v>
      </c>
      <c r="E53" s="162" t="s">
        <v>230</v>
      </c>
      <c r="F53" s="162" t="s">
        <v>107</v>
      </c>
      <c r="G53" s="161" t="s">
        <v>240</v>
      </c>
      <c r="H53" s="41">
        <v>2</v>
      </c>
      <c r="I53" s="69" t="s">
        <v>47</v>
      </c>
      <c r="J53" s="70">
        <v>8374.26</v>
      </c>
      <c r="K53" s="70">
        <f t="shared" si="7"/>
        <v>22195.24</v>
      </c>
      <c r="L53" s="71">
        <f t="shared" si="1"/>
        <v>30569.5</v>
      </c>
      <c r="M53" s="282">
        <v>10230.73</v>
      </c>
      <c r="N53" s="71"/>
      <c r="O53" s="71">
        <f t="shared" si="8"/>
        <v>20338.77</v>
      </c>
      <c r="P53" s="71"/>
      <c r="Q53" s="71">
        <f t="shared" si="9"/>
        <v>20338.77</v>
      </c>
      <c r="R53" s="122">
        <f t="shared" si="12"/>
        <v>10291.41581258</v>
      </c>
      <c r="S53" s="71">
        <f t="shared" si="2"/>
        <v>10291.42</v>
      </c>
      <c r="T53" s="71">
        <f t="shared" si="11"/>
        <v>30630.190000000002</v>
      </c>
      <c r="U53" s="72" t="s">
        <v>47</v>
      </c>
      <c r="V53" s="102">
        <f t="shared" si="4"/>
        <v>1225.21</v>
      </c>
      <c r="W53" s="73">
        <f t="shared" si="5"/>
        <v>2</v>
      </c>
      <c r="X53" s="74">
        <f t="shared" si="6"/>
        <v>29402.980000000003</v>
      </c>
      <c r="Y53" s="289">
        <v>1458</v>
      </c>
      <c r="Z53" s="289">
        <v>1861</v>
      </c>
      <c r="AA53" s="7"/>
      <c r="AB53" s="7"/>
    </row>
    <row r="54" spans="1:28" ht="28.5" customHeight="1" x14ac:dyDescent="0.2">
      <c r="A54" s="41">
        <v>44</v>
      </c>
      <c r="B54" s="162" t="s">
        <v>241</v>
      </c>
      <c r="C54" s="188" t="s">
        <v>242</v>
      </c>
      <c r="D54" s="296" t="s">
        <v>243</v>
      </c>
      <c r="E54" s="162" t="s">
        <v>230</v>
      </c>
      <c r="F54" s="162" t="s">
        <v>244</v>
      </c>
      <c r="G54" s="161" t="s">
        <v>245</v>
      </c>
      <c r="H54" s="41">
        <v>2</v>
      </c>
      <c r="I54" s="69" t="s">
        <v>47</v>
      </c>
      <c r="J54" s="70">
        <v>8374.26</v>
      </c>
      <c r="K54" s="70">
        <f t="shared" si="7"/>
        <v>22195.24</v>
      </c>
      <c r="L54" s="71">
        <f t="shared" si="1"/>
        <v>30569.5</v>
      </c>
      <c r="M54" s="282">
        <v>13947.29</v>
      </c>
      <c r="N54" s="71"/>
      <c r="O54" s="71">
        <f t="shared" si="8"/>
        <v>16622.21</v>
      </c>
      <c r="P54" s="71"/>
      <c r="Q54" s="71">
        <f t="shared" si="9"/>
        <v>16622.21</v>
      </c>
      <c r="R54" s="122">
        <f t="shared" si="12"/>
        <v>10291.41581258</v>
      </c>
      <c r="S54" s="71">
        <f t="shared" si="2"/>
        <v>10291.42</v>
      </c>
      <c r="T54" s="71">
        <f t="shared" si="11"/>
        <v>26913.629999999997</v>
      </c>
      <c r="U54" s="72" t="s">
        <v>47</v>
      </c>
      <c r="V54" s="102">
        <f t="shared" si="4"/>
        <v>1076.55</v>
      </c>
      <c r="W54" s="73">
        <f t="shared" si="5"/>
        <v>2</v>
      </c>
      <c r="X54" s="74">
        <f t="shared" si="6"/>
        <v>25835.079999999998</v>
      </c>
      <c r="Y54" s="289">
        <v>1460</v>
      </c>
      <c r="Z54" s="289">
        <v>1863</v>
      </c>
      <c r="AA54" s="7"/>
      <c r="AB54" s="7"/>
    </row>
    <row r="55" spans="1:28" ht="28.5" customHeight="1" x14ac:dyDescent="0.2">
      <c r="A55" s="41">
        <v>45</v>
      </c>
      <c r="B55" s="162" t="s">
        <v>246</v>
      </c>
      <c r="C55" s="185" t="s">
        <v>247</v>
      </c>
      <c r="D55" s="292" t="s">
        <v>248</v>
      </c>
      <c r="E55" s="162" t="s">
        <v>230</v>
      </c>
      <c r="F55" s="162" t="s">
        <v>249</v>
      </c>
      <c r="G55" s="161" t="s">
        <v>250</v>
      </c>
      <c r="H55" s="41">
        <v>5</v>
      </c>
      <c r="I55" s="69" t="s">
        <v>47</v>
      </c>
      <c r="J55" s="70">
        <v>8374.26</v>
      </c>
      <c r="K55" s="70">
        <f t="shared" si="7"/>
        <v>55488.1</v>
      </c>
      <c r="L55" s="71">
        <f t="shared" si="1"/>
        <v>63862.36</v>
      </c>
      <c r="M55" s="282">
        <v>21380.41</v>
      </c>
      <c r="N55" s="71"/>
      <c r="O55" s="71">
        <f t="shared" si="8"/>
        <v>42481.95</v>
      </c>
      <c r="P55" s="71"/>
      <c r="Q55" s="71">
        <f t="shared" si="9"/>
        <v>42481.95</v>
      </c>
      <c r="R55" s="122">
        <f t="shared" si="12"/>
        <v>21499.66801985</v>
      </c>
      <c r="S55" s="71">
        <f t="shared" si="2"/>
        <v>21499.67</v>
      </c>
      <c r="T55" s="71">
        <f t="shared" si="11"/>
        <v>63981.619999999995</v>
      </c>
      <c r="U55" s="72" t="s">
        <v>47</v>
      </c>
      <c r="V55" s="102">
        <f t="shared" si="4"/>
        <v>2559.2600000000002</v>
      </c>
      <c r="W55" s="73">
        <f t="shared" si="5"/>
        <v>2</v>
      </c>
      <c r="X55" s="74">
        <f t="shared" si="6"/>
        <v>61420.359999999993</v>
      </c>
      <c r="Y55" s="289">
        <v>1462</v>
      </c>
      <c r="Z55" s="289">
        <v>1865</v>
      </c>
      <c r="AA55" s="7"/>
      <c r="AB55" s="7"/>
    </row>
    <row r="56" spans="1:28" ht="28.5" customHeight="1" x14ac:dyDescent="0.2">
      <c r="A56" s="41">
        <v>46</v>
      </c>
      <c r="B56" s="162" t="s">
        <v>251</v>
      </c>
      <c r="C56" s="185" t="s">
        <v>252</v>
      </c>
      <c r="D56" s="292" t="s">
        <v>253</v>
      </c>
      <c r="E56" s="162" t="s">
        <v>230</v>
      </c>
      <c r="F56" s="162" t="s">
        <v>254</v>
      </c>
      <c r="G56" s="161" t="s">
        <v>255</v>
      </c>
      <c r="H56" s="41">
        <v>1</v>
      </c>
      <c r="I56" s="69" t="s">
        <v>47</v>
      </c>
      <c r="J56" s="70">
        <v>8374.26</v>
      </c>
      <c r="K56" s="70">
        <f t="shared" si="7"/>
        <v>11097.62</v>
      </c>
      <c r="L56" s="71">
        <f t="shared" si="1"/>
        <v>19471.88</v>
      </c>
      <c r="M56" s="282">
        <v>6514.17</v>
      </c>
      <c r="N56" s="71"/>
      <c r="O56" s="71">
        <f t="shared" si="8"/>
        <v>12957.710000000001</v>
      </c>
      <c r="P56" s="71"/>
      <c r="Q56" s="71">
        <f t="shared" si="9"/>
        <v>12957.710000000001</v>
      </c>
      <c r="R56" s="122">
        <f t="shared" si="12"/>
        <v>6555.33174349</v>
      </c>
      <c r="S56" s="71">
        <f t="shared" si="2"/>
        <v>6555.33</v>
      </c>
      <c r="T56" s="71">
        <f t="shared" si="11"/>
        <v>19513.04</v>
      </c>
      <c r="U56" s="72" t="s">
        <v>47</v>
      </c>
      <c r="V56" s="102">
        <f t="shared" si="4"/>
        <v>780.52</v>
      </c>
      <c r="W56" s="73">
        <f t="shared" si="5"/>
        <v>2</v>
      </c>
      <c r="X56" s="74">
        <f t="shared" si="6"/>
        <v>18730.52</v>
      </c>
      <c r="Y56" s="289">
        <v>1464</v>
      </c>
      <c r="Z56" s="289">
        <v>1867</v>
      </c>
      <c r="AA56" s="7"/>
      <c r="AB56" s="7"/>
    </row>
    <row r="57" spans="1:28" ht="28.5" customHeight="1" x14ac:dyDescent="0.2">
      <c r="A57" s="41">
        <v>47</v>
      </c>
      <c r="B57" s="162" t="s">
        <v>256</v>
      </c>
      <c r="C57" s="188" t="s">
        <v>257</v>
      </c>
      <c r="D57" s="292" t="s">
        <v>258</v>
      </c>
      <c r="E57" s="163" t="s">
        <v>259</v>
      </c>
      <c r="F57" s="162" t="s">
        <v>260</v>
      </c>
      <c r="G57" s="161" t="s">
        <v>261</v>
      </c>
      <c r="H57" s="41">
        <v>4</v>
      </c>
      <c r="I57" s="69" t="s">
        <v>47</v>
      </c>
      <c r="J57" s="70">
        <v>8374.26</v>
      </c>
      <c r="K57" s="70">
        <f t="shared" si="7"/>
        <v>44390.48</v>
      </c>
      <c r="L57" s="71">
        <f t="shared" si="1"/>
        <v>52764.740000000005</v>
      </c>
      <c r="M57" s="282">
        <v>21380.41</v>
      </c>
      <c r="N57" s="71"/>
      <c r="O57" s="71">
        <f t="shared" si="8"/>
        <v>31384.330000000005</v>
      </c>
      <c r="P57" s="71"/>
      <c r="Q57" s="71">
        <f t="shared" si="9"/>
        <v>31384.330000000005</v>
      </c>
      <c r="R57" s="122">
        <f t="shared" si="12"/>
        <v>17763.583950759999</v>
      </c>
      <c r="S57" s="71">
        <f t="shared" si="2"/>
        <v>17763.580000000002</v>
      </c>
      <c r="T57" s="71">
        <f t="shared" si="11"/>
        <v>49147.91</v>
      </c>
      <c r="U57" s="72" t="s">
        <v>47</v>
      </c>
      <c r="V57" s="102">
        <f t="shared" si="4"/>
        <v>1965.92</v>
      </c>
      <c r="W57" s="73">
        <f t="shared" si="5"/>
        <v>2</v>
      </c>
      <c r="X57" s="74">
        <f t="shared" si="6"/>
        <v>47179.990000000005</v>
      </c>
      <c r="Y57" s="289">
        <v>1465</v>
      </c>
      <c r="Z57" s="289">
        <v>1868</v>
      </c>
      <c r="AA57" s="7"/>
      <c r="AB57" s="7"/>
    </row>
    <row r="58" spans="1:28" ht="28.5" customHeight="1" x14ac:dyDescent="0.2">
      <c r="A58" s="41">
        <v>48</v>
      </c>
      <c r="B58" s="162" t="s">
        <v>262</v>
      </c>
      <c r="C58" s="189">
        <v>83000850269</v>
      </c>
      <c r="D58" s="292" t="s">
        <v>263</v>
      </c>
      <c r="E58" s="162" t="s">
        <v>264</v>
      </c>
      <c r="F58" s="162" t="s">
        <v>265</v>
      </c>
      <c r="G58" s="161" t="s">
        <v>266</v>
      </c>
      <c r="H58" s="41">
        <v>4</v>
      </c>
      <c r="I58" s="69" t="s">
        <v>47</v>
      </c>
      <c r="J58" s="70">
        <v>8374.26</v>
      </c>
      <c r="K58" s="70">
        <f t="shared" si="7"/>
        <v>44390.48</v>
      </c>
      <c r="L58" s="71">
        <f t="shared" si="1"/>
        <v>52764.740000000005</v>
      </c>
      <c r="M58" s="282">
        <v>13947.29</v>
      </c>
      <c r="N58" s="71"/>
      <c r="O58" s="71">
        <f t="shared" si="8"/>
        <v>38817.450000000004</v>
      </c>
      <c r="P58" s="71"/>
      <c r="Q58" s="71">
        <f t="shared" si="9"/>
        <v>38817.450000000004</v>
      </c>
      <c r="R58" s="122">
        <f t="shared" si="12"/>
        <v>17763.583950759999</v>
      </c>
      <c r="S58" s="71">
        <f t="shared" si="2"/>
        <v>17763.580000000002</v>
      </c>
      <c r="T58" s="71">
        <f t="shared" si="11"/>
        <v>56581.030000000006</v>
      </c>
      <c r="U58" s="72" t="s">
        <v>47</v>
      </c>
      <c r="V58" s="102">
        <f t="shared" si="4"/>
        <v>2263.2399999999998</v>
      </c>
      <c r="W58" s="73">
        <f t="shared" si="5"/>
        <v>2</v>
      </c>
      <c r="X58" s="74">
        <f t="shared" si="6"/>
        <v>54315.790000000008</v>
      </c>
      <c r="Y58" s="289">
        <v>1466</v>
      </c>
      <c r="Z58" s="289">
        <v>1869</v>
      </c>
      <c r="AA58" s="7"/>
      <c r="AB58" s="7"/>
    </row>
    <row r="59" spans="1:28" ht="28.5" customHeight="1" x14ac:dyDescent="0.2">
      <c r="A59" s="41">
        <v>49</v>
      </c>
      <c r="B59" s="162" t="s">
        <v>267</v>
      </c>
      <c r="C59" s="188" t="s">
        <v>268</v>
      </c>
      <c r="D59" s="292" t="s">
        <v>269</v>
      </c>
      <c r="E59" s="162" t="s">
        <v>264</v>
      </c>
      <c r="F59" s="162" t="s">
        <v>270</v>
      </c>
      <c r="G59" s="161" t="s">
        <v>271</v>
      </c>
      <c r="H59" s="41">
        <v>3</v>
      </c>
      <c r="I59" s="69" t="s">
        <v>47</v>
      </c>
      <c r="J59" s="70">
        <v>8374.26</v>
      </c>
      <c r="K59" s="70">
        <f t="shared" si="7"/>
        <v>33292.86</v>
      </c>
      <c r="L59" s="71">
        <f t="shared" si="1"/>
        <v>41667.120000000003</v>
      </c>
      <c r="M59" s="282">
        <v>17663.849999999999</v>
      </c>
      <c r="N59" s="71"/>
      <c r="O59" s="71">
        <f t="shared" si="8"/>
        <v>24003.270000000004</v>
      </c>
      <c r="P59" s="71"/>
      <c r="Q59" s="71">
        <f t="shared" si="9"/>
        <v>24003.270000000004</v>
      </c>
      <c r="R59" s="122">
        <f t="shared" si="12"/>
        <v>14027.499881670001</v>
      </c>
      <c r="S59" s="71">
        <f t="shared" si="2"/>
        <v>14027.5</v>
      </c>
      <c r="T59" s="71">
        <f t="shared" si="11"/>
        <v>38030.770000000004</v>
      </c>
      <c r="U59" s="72" t="s">
        <v>47</v>
      </c>
      <c r="V59" s="102">
        <f t="shared" si="4"/>
        <v>1521.23</v>
      </c>
      <c r="W59" s="73">
        <f t="shared" si="5"/>
        <v>2</v>
      </c>
      <c r="X59" s="74">
        <f t="shared" si="6"/>
        <v>36507.54</v>
      </c>
      <c r="Y59" s="289">
        <v>1467</v>
      </c>
      <c r="Z59" s="289">
        <v>1870</v>
      </c>
      <c r="AA59" s="7"/>
      <c r="AB59" s="7"/>
    </row>
    <row r="60" spans="1:28" ht="28.5" customHeight="1" x14ac:dyDescent="0.2">
      <c r="A60" s="41">
        <v>50</v>
      </c>
      <c r="B60" s="162" t="s">
        <v>272</v>
      </c>
      <c r="C60" s="188" t="s">
        <v>273</v>
      </c>
      <c r="D60" s="292" t="s">
        <v>274</v>
      </c>
      <c r="E60" s="162" t="s">
        <v>264</v>
      </c>
      <c r="F60" s="162" t="s">
        <v>275</v>
      </c>
      <c r="G60" s="161" t="s">
        <v>276</v>
      </c>
      <c r="H60" s="41">
        <v>2</v>
      </c>
      <c r="I60" s="69" t="s">
        <v>47</v>
      </c>
      <c r="J60" s="70">
        <v>8374.26</v>
      </c>
      <c r="K60" s="70">
        <f t="shared" si="7"/>
        <v>22195.24</v>
      </c>
      <c r="L60" s="71">
        <f t="shared" si="1"/>
        <v>30569.5</v>
      </c>
      <c r="M60" s="282">
        <v>10230.73</v>
      </c>
      <c r="N60" s="71"/>
      <c r="O60" s="71">
        <f t="shared" si="8"/>
        <v>20338.77</v>
      </c>
      <c r="P60" s="71"/>
      <c r="Q60" s="71">
        <f t="shared" si="9"/>
        <v>20338.77</v>
      </c>
      <c r="R60" s="122">
        <f t="shared" si="12"/>
        <v>10291.41581258</v>
      </c>
      <c r="S60" s="71">
        <f t="shared" si="2"/>
        <v>10291.42</v>
      </c>
      <c r="T60" s="71">
        <f t="shared" si="11"/>
        <v>30630.190000000002</v>
      </c>
      <c r="U60" s="72" t="s">
        <v>47</v>
      </c>
      <c r="V60" s="102">
        <f t="shared" si="4"/>
        <v>1225.21</v>
      </c>
      <c r="W60" s="73">
        <f t="shared" si="5"/>
        <v>2</v>
      </c>
      <c r="X60" s="74">
        <f t="shared" si="6"/>
        <v>29402.980000000003</v>
      </c>
      <c r="Y60" s="289">
        <v>1468</v>
      </c>
      <c r="Z60" s="289">
        <v>1871</v>
      </c>
      <c r="AA60" s="7"/>
      <c r="AB60" s="7"/>
    </row>
    <row r="61" spans="1:28" ht="28.5" customHeight="1" x14ac:dyDescent="0.2">
      <c r="A61" s="41">
        <v>51</v>
      </c>
      <c r="B61" s="162" t="s">
        <v>277</v>
      </c>
      <c r="C61" s="188" t="s">
        <v>278</v>
      </c>
      <c r="D61" s="292" t="s">
        <v>279</v>
      </c>
      <c r="E61" s="162" t="s">
        <v>280</v>
      </c>
      <c r="F61" s="162" t="s">
        <v>225</v>
      </c>
      <c r="G61" s="161" t="s">
        <v>281</v>
      </c>
      <c r="H61" s="41">
        <v>3</v>
      </c>
      <c r="I61" s="69" t="s">
        <v>47</v>
      </c>
      <c r="J61" s="70">
        <v>8374.26</v>
      </c>
      <c r="K61" s="70">
        <f t="shared" si="7"/>
        <v>33292.86</v>
      </c>
      <c r="L61" s="71">
        <f t="shared" si="1"/>
        <v>41667.120000000003</v>
      </c>
      <c r="M61" s="282">
        <v>10230.73</v>
      </c>
      <c r="N61" s="71"/>
      <c r="O61" s="71">
        <f t="shared" si="8"/>
        <v>31436.390000000003</v>
      </c>
      <c r="P61" s="71"/>
      <c r="Q61" s="71">
        <f t="shared" si="9"/>
        <v>31436.390000000003</v>
      </c>
      <c r="R61" s="122">
        <f t="shared" si="12"/>
        <v>14027.499881670001</v>
      </c>
      <c r="S61" s="71">
        <f t="shared" si="2"/>
        <v>14027.5</v>
      </c>
      <c r="T61" s="71">
        <f t="shared" si="11"/>
        <v>45463.89</v>
      </c>
      <c r="U61" s="72" t="s">
        <v>47</v>
      </c>
      <c r="V61" s="102">
        <f t="shared" si="4"/>
        <v>1818.56</v>
      </c>
      <c r="W61" s="73">
        <f t="shared" si="5"/>
        <v>2</v>
      </c>
      <c r="X61" s="74">
        <f t="shared" si="6"/>
        <v>43643.33</v>
      </c>
      <c r="Y61" s="289">
        <v>1469</v>
      </c>
      <c r="Z61" s="289">
        <v>1872</v>
      </c>
      <c r="AA61" s="7"/>
      <c r="AB61" s="7"/>
    </row>
    <row r="62" spans="1:28" ht="28.5" customHeight="1" x14ac:dyDescent="0.2">
      <c r="A62" s="41">
        <v>52</v>
      </c>
      <c r="B62" s="162" t="s">
        <v>282</v>
      </c>
      <c r="C62" s="188" t="s">
        <v>283</v>
      </c>
      <c r="D62" s="292" t="s">
        <v>284</v>
      </c>
      <c r="E62" s="162" t="s">
        <v>280</v>
      </c>
      <c r="F62" s="162" t="s">
        <v>285</v>
      </c>
      <c r="G62" s="161" t="s">
        <v>286</v>
      </c>
      <c r="H62" s="41">
        <v>4</v>
      </c>
      <c r="I62" s="69" t="s">
        <v>47</v>
      </c>
      <c r="J62" s="70">
        <v>8374.26</v>
      </c>
      <c r="K62" s="70">
        <f t="shared" si="7"/>
        <v>44390.48</v>
      </c>
      <c r="L62" s="71">
        <f t="shared" si="1"/>
        <v>52764.740000000005</v>
      </c>
      <c r="M62" s="282">
        <v>17663.849999999999</v>
      </c>
      <c r="N62" s="71"/>
      <c r="O62" s="71">
        <f t="shared" si="8"/>
        <v>35100.890000000007</v>
      </c>
      <c r="P62" s="71"/>
      <c r="Q62" s="71">
        <f t="shared" si="9"/>
        <v>35100.890000000007</v>
      </c>
      <c r="R62" s="122">
        <f t="shared" si="12"/>
        <v>17763.583950759999</v>
      </c>
      <c r="S62" s="71">
        <f t="shared" si="2"/>
        <v>17763.580000000002</v>
      </c>
      <c r="T62" s="71">
        <f t="shared" si="11"/>
        <v>52864.470000000008</v>
      </c>
      <c r="U62" s="72" t="s">
        <v>47</v>
      </c>
      <c r="V62" s="102">
        <f t="shared" si="4"/>
        <v>2114.58</v>
      </c>
      <c r="W62" s="73">
        <f t="shared" si="5"/>
        <v>2</v>
      </c>
      <c r="X62" s="74">
        <f t="shared" si="6"/>
        <v>50747.890000000007</v>
      </c>
      <c r="Y62" s="289">
        <v>1470</v>
      </c>
      <c r="Z62" s="289">
        <v>1873</v>
      </c>
      <c r="AA62" s="7"/>
    </row>
    <row r="63" spans="1:28" ht="28.5" customHeight="1" x14ac:dyDescent="0.2">
      <c r="A63" s="41">
        <v>53</v>
      </c>
      <c r="B63" s="162" t="s">
        <v>287</v>
      </c>
      <c r="C63" s="188" t="s">
        <v>288</v>
      </c>
      <c r="D63" s="292" t="s">
        <v>289</v>
      </c>
      <c r="E63" s="162" t="s">
        <v>290</v>
      </c>
      <c r="F63" s="162" t="s">
        <v>291</v>
      </c>
      <c r="G63" s="163" t="s">
        <v>292</v>
      </c>
      <c r="H63" s="50">
        <v>0</v>
      </c>
      <c r="I63" s="83" t="s">
        <v>97</v>
      </c>
      <c r="J63" s="70">
        <v>8374.26</v>
      </c>
      <c r="K63" s="70">
        <v>0</v>
      </c>
      <c r="L63" s="71">
        <f t="shared" si="1"/>
        <v>8374.26</v>
      </c>
      <c r="M63" s="282">
        <v>2797.6</v>
      </c>
      <c r="N63" s="71"/>
      <c r="O63" s="71">
        <f t="shared" si="8"/>
        <v>5576.66</v>
      </c>
      <c r="P63" s="71"/>
      <c r="Q63" s="71">
        <f t="shared" si="9"/>
        <v>5576.66</v>
      </c>
      <c r="R63" s="122">
        <f t="shared" si="12"/>
        <v>2819.2476744000001</v>
      </c>
      <c r="S63" s="71">
        <f t="shared" si="2"/>
        <v>2819.25</v>
      </c>
      <c r="T63" s="71">
        <f t="shared" si="11"/>
        <v>8395.91</v>
      </c>
      <c r="U63" s="72" t="s">
        <v>47</v>
      </c>
      <c r="V63" s="102">
        <f t="shared" si="4"/>
        <v>335.84</v>
      </c>
      <c r="W63" s="73">
        <f t="shared" si="5"/>
        <v>2</v>
      </c>
      <c r="X63" s="74">
        <f t="shared" si="6"/>
        <v>8058.07</v>
      </c>
      <c r="Y63" s="289">
        <v>1471</v>
      </c>
      <c r="Z63" s="289">
        <v>1874</v>
      </c>
      <c r="AA63" s="7"/>
      <c r="AB63" s="7"/>
    </row>
    <row r="64" spans="1:28" ht="28.5" customHeight="1" x14ac:dyDescent="0.2">
      <c r="A64" s="41">
        <v>54</v>
      </c>
      <c r="B64" s="162" t="s">
        <v>293</v>
      </c>
      <c r="C64" s="188">
        <v>84001950264</v>
      </c>
      <c r="D64" s="292" t="s">
        <v>294</v>
      </c>
      <c r="E64" s="162" t="s">
        <v>295</v>
      </c>
      <c r="F64" s="163" t="s">
        <v>296</v>
      </c>
      <c r="G64" s="163" t="s">
        <v>297</v>
      </c>
      <c r="H64" s="50">
        <v>3</v>
      </c>
      <c r="I64" s="69" t="s">
        <v>47</v>
      </c>
      <c r="J64" s="70">
        <v>8374.26</v>
      </c>
      <c r="K64" s="70">
        <f t="shared" si="7"/>
        <v>33292.86</v>
      </c>
      <c r="L64" s="71">
        <f t="shared" si="1"/>
        <v>41667.120000000003</v>
      </c>
      <c r="M64" s="282">
        <v>10230.73</v>
      </c>
      <c r="N64" s="71"/>
      <c r="O64" s="71">
        <f>L64-M64</f>
        <v>31436.390000000003</v>
      </c>
      <c r="P64" s="71"/>
      <c r="Q64" s="71">
        <f t="shared" si="9"/>
        <v>31436.390000000003</v>
      </c>
      <c r="R64" s="122">
        <f t="shared" si="12"/>
        <v>14027.499881670001</v>
      </c>
      <c r="S64" s="71">
        <f t="shared" si="2"/>
        <v>14027.5</v>
      </c>
      <c r="T64" s="71">
        <f t="shared" si="11"/>
        <v>45463.89</v>
      </c>
      <c r="U64" s="72" t="s">
        <v>47</v>
      </c>
      <c r="V64" s="102">
        <f t="shared" si="4"/>
        <v>1818.56</v>
      </c>
      <c r="W64" s="73">
        <f t="shared" si="5"/>
        <v>2</v>
      </c>
      <c r="X64" s="74">
        <f t="shared" si="6"/>
        <v>43643.33</v>
      </c>
      <c r="Y64" s="289">
        <v>1472</v>
      </c>
      <c r="Z64" s="289">
        <v>1875</v>
      </c>
      <c r="AA64" s="7"/>
      <c r="AB64" s="7"/>
    </row>
    <row r="65" spans="1:28" ht="28.5" customHeight="1" x14ac:dyDescent="0.2">
      <c r="A65" s="41">
        <v>55</v>
      </c>
      <c r="B65" s="162" t="s">
        <v>298</v>
      </c>
      <c r="C65" s="185" t="s">
        <v>299</v>
      </c>
      <c r="D65" s="292" t="s">
        <v>300</v>
      </c>
      <c r="E65" s="162" t="s">
        <v>295</v>
      </c>
      <c r="F65" s="163" t="s">
        <v>301</v>
      </c>
      <c r="G65" s="163" t="s">
        <v>302</v>
      </c>
      <c r="H65" s="50">
        <v>3</v>
      </c>
      <c r="I65" s="69" t="s">
        <v>47</v>
      </c>
      <c r="J65" s="70">
        <v>8374.26</v>
      </c>
      <c r="K65" s="70">
        <f t="shared" si="7"/>
        <v>33292.86</v>
      </c>
      <c r="L65" s="71">
        <f t="shared" si="1"/>
        <v>41667.120000000003</v>
      </c>
      <c r="M65" s="282">
        <v>13947.29</v>
      </c>
      <c r="N65" s="71"/>
      <c r="O65" s="71">
        <f t="shared" si="8"/>
        <v>27719.83</v>
      </c>
      <c r="P65" s="71"/>
      <c r="Q65" s="71">
        <f t="shared" si="9"/>
        <v>27719.83</v>
      </c>
      <c r="R65" s="122">
        <f t="shared" si="12"/>
        <v>14027.499881670001</v>
      </c>
      <c r="S65" s="71">
        <f t="shared" si="2"/>
        <v>14027.5</v>
      </c>
      <c r="T65" s="71">
        <f t="shared" si="11"/>
        <v>41747.33</v>
      </c>
      <c r="U65" s="72" t="s">
        <v>47</v>
      </c>
      <c r="V65" s="102">
        <f t="shared" si="4"/>
        <v>1669.89</v>
      </c>
      <c r="W65" s="73">
        <f t="shared" si="5"/>
        <v>2</v>
      </c>
      <c r="X65" s="74">
        <f t="shared" si="6"/>
        <v>40075.440000000002</v>
      </c>
      <c r="Y65" s="289">
        <v>1473</v>
      </c>
      <c r="Z65" s="289">
        <v>1876</v>
      </c>
      <c r="AA65" s="7"/>
      <c r="AB65" s="7"/>
    </row>
    <row r="66" spans="1:28" ht="28.5" customHeight="1" x14ac:dyDescent="0.2">
      <c r="A66" s="41">
        <v>56</v>
      </c>
      <c r="B66" s="162" t="s">
        <v>303</v>
      </c>
      <c r="C66" s="185" t="s">
        <v>304</v>
      </c>
      <c r="D66" s="292" t="s">
        <v>305</v>
      </c>
      <c r="E66" s="162" t="s">
        <v>306</v>
      </c>
      <c r="F66" s="163" t="s">
        <v>307</v>
      </c>
      <c r="G66" s="163" t="s">
        <v>308</v>
      </c>
      <c r="H66" s="50">
        <v>3</v>
      </c>
      <c r="I66" s="69" t="s">
        <v>47</v>
      </c>
      <c r="J66" s="70">
        <v>8374.26</v>
      </c>
      <c r="K66" s="70">
        <f t="shared" si="7"/>
        <v>33292.86</v>
      </c>
      <c r="L66" s="71">
        <f t="shared" si="1"/>
        <v>41667.120000000003</v>
      </c>
      <c r="M66" s="282">
        <v>13947.29</v>
      </c>
      <c r="N66" s="71"/>
      <c r="O66" s="71">
        <f t="shared" si="8"/>
        <v>27719.83</v>
      </c>
      <c r="P66" s="71"/>
      <c r="Q66" s="71">
        <f t="shared" si="9"/>
        <v>27719.83</v>
      </c>
      <c r="R66" s="122">
        <f t="shared" si="12"/>
        <v>14027.499881670001</v>
      </c>
      <c r="S66" s="71">
        <f t="shared" si="2"/>
        <v>14027.5</v>
      </c>
      <c r="T66" s="71">
        <f t="shared" si="11"/>
        <v>41747.33</v>
      </c>
      <c r="U66" s="72" t="s">
        <v>47</v>
      </c>
      <c r="V66" s="102">
        <f t="shared" si="4"/>
        <v>1669.89</v>
      </c>
      <c r="W66" s="73">
        <f t="shared" si="5"/>
        <v>2</v>
      </c>
      <c r="X66" s="74">
        <f t="shared" si="6"/>
        <v>40075.440000000002</v>
      </c>
      <c r="Y66" s="289">
        <v>1474</v>
      </c>
      <c r="Z66" s="289">
        <v>1877</v>
      </c>
      <c r="AA66" s="7"/>
      <c r="AB66" s="7"/>
    </row>
    <row r="67" spans="1:28" ht="28.5" customHeight="1" x14ac:dyDescent="0.2">
      <c r="A67" s="41">
        <v>57</v>
      </c>
      <c r="B67" s="162" t="s">
        <v>309</v>
      </c>
      <c r="C67" s="185" t="s">
        <v>310</v>
      </c>
      <c r="D67" s="292" t="s">
        <v>311</v>
      </c>
      <c r="E67" s="162" t="s">
        <v>306</v>
      </c>
      <c r="F67" s="163" t="s">
        <v>312</v>
      </c>
      <c r="G67" s="163" t="s">
        <v>313</v>
      </c>
      <c r="H67" s="50">
        <v>2</v>
      </c>
      <c r="I67" s="69" t="s">
        <v>47</v>
      </c>
      <c r="J67" s="70">
        <v>8374.26</v>
      </c>
      <c r="K67" s="70">
        <f t="shared" si="7"/>
        <v>22195.24</v>
      </c>
      <c r="L67" s="71">
        <f t="shared" si="1"/>
        <v>30569.5</v>
      </c>
      <c r="M67" s="282">
        <v>10230.73</v>
      </c>
      <c r="N67" s="71"/>
      <c r="O67" s="71">
        <f t="shared" si="8"/>
        <v>20338.77</v>
      </c>
      <c r="P67" s="71"/>
      <c r="Q67" s="71">
        <f t="shared" si="9"/>
        <v>20338.77</v>
      </c>
      <c r="R67" s="122">
        <f t="shared" si="12"/>
        <v>10291.41581258</v>
      </c>
      <c r="S67" s="71">
        <f t="shared" si="2"/>
        <v>10291.42</v>
      </c>
      <c r="T67" s="71">
        <f t="shared" si="11"/>
        <v>30630.190000000002</v>
      </c>
      <c r="U67" s="72" t="s">
        <v>47</v>
      </c>
      <c r="V67" s="102">
        <f t="shared" si="4"/>
        <v>1225.21</v>
      </c>
      <c r="W67" s="73">
        <f t="shared" si="5"/>
        <v>2</v>
      </c>
      <c r="X67" s="74">
        <f t="shared" si="6"/>
        <v>29402.980000000003</v>
      </c>
      <c r="Y67" s="289">
        <v>1475</v>
      </c>
      <c r="Z67" s="289">
        <v>1878</v>
      </c>
      <c r="AA67" s="7"/>
      <c r="AB67" s="7"/>
    </row>
    <row r="68" spans="1:28" ht="28.5" customHeight="1" x14ac:dyDescent="0.2">
      <c r="A68" s="41">
        <v>58</v>
      </c>
      <c r="B68" s="162" t="s">
        <v>314</v>
      </c>
      <c r="C68" s="188">
        <v>92003220263</v>
      </c>
      <c r="D68" s="292" t="s">
        <v>315</v>
      </c>
      <c r="E68" s="162" t="s">
        <v>316</v>
      </c>
      <c r="F68" s="163" t="s">
        <v>317</v>
      </c>
      <c r="G68" s="163" t="s">
        <v>318</v>
      </c>
      <c r="H68" s="50">
        <v>4</v>
      </c>
      <c r="I68" s="69" t="s">
        <v>47</v>
      </c>
      <c r="J68" s="70">
        <v>8374.26</v>
      </c>
      <c r="K68" s="70">
        <f t="shared" si="7"/>
        <v>44390.48</v>
      </c>
      <c r="L68" s="71">
        <f t="shared" si="1"/>
        <v>52764.740000000005</v>
      </c>
      <c r="M68" s="282">
        <v>17663.849999999999</v>
      </c>
      <c r="N68" s="71"/>
      <c r="O68" s="71">
        <f t="shared" si="8"/>
        <v>35100.890000000007</v>
      </c>
      <c r="P68" s="71"/>
      <c r="Q68" s="71">
        <f t="shared" si="9"/>
        <v>35100.890000000007</v>
      </c>
      <c r="R68" s="122">
        <f t="shared" si="12"/>
        <v>17763.583950759999</v>
      </c>
      <c r="S68" s="71">
        <f t="shared" si="2"/>
        <v>17763.580000000002</v>
      </c>
      <c r="T68" s="71">
        <f t="shared" si="11"/>
        <v>52864.470000000008</v>
      </c>
      <c r="U68" s="72" t="s">
        <v>47</v>
      </c>
      <c r="V68" s="102">
        <f t="shared" si="4"/>
        <v>2114.58</v>
      </c>
      <c r="W68" s="73">
        <f t="shared" si="5"/>
        <v>2</v>
      </c>
      <c r="X68" s="74">
        <f t="shared" si="6"/>
        <v>50747.890000000007</v>
      </c>
      <c r="Y68" s="289">
        <v>1476</v>
      </c>
      <c r="Z68" s="289">
        <v>1879</v>
      </c>
      <c r="AA68" s="7"/>
      <c r="AB68" s="7"/>
    </row>
    <row r="69" spans="1:28" ht="28.5" customHeight="1" x14ac:dyDescent="0.2">
      <c r="A69" s="41">
        <v>59</v>
      </c>
      <c r="B69" s="162" t="s">
        <v>319</v>
      </c>
      <c r="C69" s="188">
        <v>83002550263</v>
      </c>
      <c r="D69" s="292" t="s">
        <v>320</v>
      </c>
      <c r="E69" s="163" t="s">
        <v>316</v>
      </c>
      <c r="F69" s="163" t="s">
        <v>107</v>
      </c>
      <c r="G69" s="163" t="s">
        <v>321</v>
      </c>
      <c r="H69" s="50">
        <v>3</v>
      </c>
      <c r="I69" s="69" t="s">
        <v>47</v>
      </c>
      <c r="J69" s="70">
        <v>8374.26</v>
      </c>
      <c r="K69" s="70">
        <f t="shared" si="7"/>
        <v>33292.86</v>
      </c>
      <c r="L69" s="71">
        <f t="shared" si="1"/>
        <v>41667.120000000003</v>
      </c>
      <c r="M69" s="282">
        <v>13947.29</v>
      </c>
      <c r="N69" s="71"/>
      <c r="O69" s="71">
        <f t="shared" si="8"/>
        <v>27719.83</v>
      </c>
      <c r="P69" s="71"/>
      <c r="Q69" s="71">
        <f t="shared" si="9"/>
        <v>27719.83</v>
      </c>
      <c r="R69" s="122">
        <f t="shared" si="12"/>
        <v>14027.499881670001</v>
      </c>
      <c r="S69" s="71">
        <f t="shared" si="2"/>
        <v>14027.5</v>
      </c>
      <c r="T69" s="71">
        <f t="shared" si="11"/>
        <v>41747.33</v>
      </c>
      <c r="U69" s="72" t="s">
        <v>47</v>
      </c>
      <c r="V69" s="102">
        <f t="shared" si="4"/>
        <v>1669.89</v>
      </c>
      <c r="W69" s="73">
        <f t="shared" si="5"/>
        <v>2</v>
      </c>
      <c r="X69" s="74">
        <f t="shared" si="6"/>
        <v>40075.440000000002</v>
      </c>
      <c r="Y69" s="289">
        <v>1477</v>
      </c>
      <c r="Z69" s="289">
        <v>1880</v>
      </c>
      <c r="AA69" s="7"/>
      <c r="AB69" s="7"/>
    </row>
    <row r="70" spans="1:28" ht="28.5" customHeight="1" x14ac:dyDescent="0.2">
      <c r="A70" s="41">
        <v>60</v>
      </c>
      <c r="B70" s="162" t="s">
        <v>322</v>
      </c>
      <c r="C70" s="185" t="s">
        <v>323</v>
      </c>
      <c r="D70" s="292" t="s">
        <v>324</v>
      </c>
      <c r="E70" s="162" t="s">
        <v>325</v>
      </c>
      <c r="F70" s="163" t="s">
        <v>326</v>
      </c>
      <c r="G70" s="163" t="s">
        <v>205</v>
      </c>
      <c r="H70" s="50">
        <v>3</v>
      </c>
      <c r="I70" s="69" t="s">
        <v>47</v>
      </c>
      <c r="J70" s="70">
        <v>8374.26</v>
      </c>
      <c r="K70" s="70">
        <f t="shared" si="7"/>
        <v>33292.86</v>
      </c>
      <c r="L70" s="71">
        <f t="shared" si="1"/>
        <v>41667.120000000003</v>
      </c>
      <c r="M70" s="282">
        <v>10230.73</v>
      </c>
      <c r="N70" s="71"/>
      <c r="O70" s="71">
        <f t="shared" si="8"/>
        <v>31436.390000000003</v>
      </c>
      <c r="P70" s="71"/>
      <c r="Q70" s="71">
        <f t="shared" si="9"/>
        <v>31436.390000000003</v>
      </c>
      <c r="R70" s="122">
        <f t="shared" si="12"/>
        <v>14027.499881670001</v>
      </c>
      <c r="S70" s="71">
        <f t="shared" si="2"/>
        <v>14027.5</v>
      </c>
      <c r="T70" s="71">
        <f t="shared" si="11"/>
        <v>45463.89</v>
      </c>
      <c r="U70" s="72" t="s">
        <v>47</v>
      </c>
      <c r="V70" s="102">
        <f t="shared" si="4"/>
        <v>1818.56</v>
      </c>
      <c r="W70" s="73">
        <f t="shared" si="5"/>
        <v>2</v>
      </c>
      <c r="X70" s="74">
        <f t="shared" si="6"/>
        <v>43643.33</v>
      </c>
      <c r="Y70" s="289">
        <v>1478</v>
      </c>
      <c r="Z70" s="289">
        <v>1881</v>
      </c>
      <c r="AA70" s="7"/>
      <c r="AB70" s="7"/>
    </row>
    <row r="71" spans="1:28" ht="28.5" customHeight="1" x14ac:dyDescent="0.2">
      <c r="A71" s="41">
        <v>61</v>
      </c>
      <c r="B71" s="162" t="s">
        <v>327</v>
      </c>
      <c r="C71" s="188" t="s">
        <v>328</v>
      </c>
      <c r="D71" s="292" t="s">
        <v>329</v>
      </c>
      <c r="E71" s="162" t="s">
        <v>330</v>
      </c>
      <c r="F71" s="163" t="s">
        <v>331</v>
      </c>
      <c r="G71" s="163" t="s">
        <v>332</v>
      </c>
      <c r="H71" s="50">
        <v>3</v>
      </c>
      <c r="I71" s="69" t="s">
        <v>47</v>
      </c>
      <c r="J71" s="70">
        <v>8374.26</v>
      </c>
      <c r="K71" s="70">
        <f t="shared" si="7"/>
        <v>33292.86</v>
      </c>
      <c r="L71" s="71">
        <f t="shared" si="1"/>
        <v>41667.120000000003</v>
      </c>
      <c r="M71" s="282">
        <v>13947.29</v>
      </c>
      <c r="N71" s="71"/>
      <c r="O71" s="71">
        <f t="shared" si="8"/>
        <v>27719.83</v>
      </c>
      <c r="P71" s="71"/>
      <c r="Q71" s="71">
        <f t="shared" si="9"/>
        <v>27719.83</v>
      </c>
      <c r="R71" s="122">
        <f t="shared" si="12"/>
        <v>14027.499881670001</v>
      </c>
      <c r="S71" s="71">
        <f t="shared" si="2"/>
        <v>14027.5</v>
      </c>
      <c r="T71" s="71">
        <f t="shared" si="11"/>
        <v>41747.33</v>
      </c>
      <c r="U71" s="72" t="s">
        <v>47</v>
      </c>
      <c r="V71" s="102">
        <f t="shared" si="4"/>
        <v>1669.89</v>
      </c>
      <c r="W71" s="73">
        <f t="shared" si="5"/>
        <v>2</v>
      </c>
      <c r="X71" s="74">
        <f t="shared" si="6"/>
        <v>40075.440000000002</v>
      </c>
      <c r="Y71" s="289">
        <v>1479</v>
      </c>
      <c r="Z71" s="289">
        <v>1882</v>
      </c>
      <c r="AA71" s="7"/>
      <c r="AB71" s="7"/>
    </row>
    <row r="72" spans="1:28" ht="28.5" customHeight="1" x14ac:dyDescent="0.2">
      <c r="A72" s="41">
        <v>62</v>
      </c>
      <c r="B72" s="162" t="s">
        <v>333</v>
      </c>
      <c r="C72" s="188" t="s">
        <v>334</v>
      </c>
      <c r="D72" s="292" t="s">
        <v>335</v>
      </c>
      <c r="E72" s="162" t="s">
        <v>336</v>
      </c>
      <c r="F72" s="163" t="s">
        <v>337</v>
      </c>
      <c r="G72" s="163" t="s">
        <v>338</v>
      </c>
      <c r="H72" s="50">
        <v>2</v>
      </c>
      <c r="I72" s="69" t="s">
        <v>47</v>
      </c>
      <c r="J72" s="70">
        <v>8374.26</v>
      </c>
      <c r="K72" s="70">
        <f t="shared" si="7"/>
        <v>22195.24</v>
      </c>
      <c r="L72" s="71">
        <f t="shared" si="1"/>
        <v>30569.5</v>
      </c>
      <c r="M72" s="282">
        <v>10230.73</v>
      </c>
      <c r="N72" s="71"/>
      <c r="O72" s="71">
        <f t="shared" si="8"/>
        <v>20338.77</v>
      </c>
      <c r="P72" s="71"/>
      <c r="Q72" s="71">
        <f t="shared" si="9"/>
        <v>20338.77</v>
      </c>
      <c r="R72" s="122">
        <f t="shared" si="12"/>
        <v>10291.41581258</v>
      </c>
      <c r="S72" s="71">
        <f t="shared" si="2"/>
        <v>10291.42</v>
      </c>
      <c r="T72" s="71">
        <f t="shared" si="11"/>
        <v>30630.190000000002</v>
      </c>
      <c r="U72" s="72" t="s">
        <v>47</v>
      </c>
      <c r="V72" s="102">
        <f t="shared" si="4"/>
        <v>1225.21</v>
      </c>
      <c r="W72" s="73">
        <f t="shared" si="5"/>
        <v>2</v>
      </c>
      <c r="X72" s="74">
        <f t="shared" si="6"/>
        <v>29402.980000000003</v>
      </c>
      <c r="Y72" s="289">
        <v>1480</v>
      </c>
      <c r="Z72" s="289">
        <v>1883</v>
      </c>
      <c r="AA72" s="7"/>
      <c r="AB72" s="7"/>
    </row>
    <row r="73" spans="1:28" ht="28.5" customHeight="1" x14ac:dyDescent="0.2">
      <c r="A73" s="41">
        <v>63</v>
      </c>
      <c r="B73" s="162" t="s">
        <v>339</v>
      </c>
      <c r="C73" s="188" t="s">
        <v>340</v>
      </c>
      <c r="D73" s="292" t="s">
        <v>341</v>
      </c>
      <c r="E73" s="162" t="s">
        <v>336</v>
      </c>
      <c r="F73" s="163" t="s">
        <v>342</v>
      </c>
      <c r="G73" s="162" t="s">
        <v>343</v>
      </c>
      <c r="H73" s="50">
        <v>2</v>
      </c>
      <c r="I73" s="69" t="s">
        <v>47</v>
      </c>
      <c r="J73" s="70">
        <v>8374.26</v>
      </c>
      <c r="K73" s="70">
        <f t="shared" si="7"/>
        <v>22195.24</v>
      </c>
      <c r="L73" s="71">
        <f t="shared" si="1"/>
        <v>30569.5</v>
      </c>
      <c r="M73" s="282">
        <v>10230.73</v>
      </c>
      <c r="N73" s="71"/>
      <c r="O73" s="71">
        <f t="shared" si="8"/>
        <v>20338.77</v>
      </c>
      <c r="P73" s="71"/>
      <c r="Q73" s="71">
        <f t="shared" si="9"/>
        <v>20338.77</v>
      </c>
      <c r="R73" s="122">
        <f t="shared" si="12"/>
        <v>10291.41581258</v>
      </c>
      <c r="S73" s="71">
        <f t="shared" si="2"/>
        <v>10291.42</v>
      </c>
      <c r="T73" s="71">
        <f t="shared" si="11"/>
        <v>30630.190000000002</v>
      </c>
      <c r="U73" s="72" t="s">
        <v>47</v>
      </c>
      <c r="V73" s="102">
        <f t="shared" si="4"/>
        <v>1225.21</v>
      </c>
      <c r="W73" s="73">
        <f t="shared" si="5"/>
        <v>2</v>
      </c>
      <c r="X73" s="74">
        <f t="shared" si="6"/>
        <v>29402.980000000003</v>
      </c>
      <c r="Y73" s="289">
        <v>1481</v>
      </c>
      <c r="Z73" s="289">
        <v>1884</v>
      </c>
      <c r="AA73" s="7"/>
      <c r="AB73" s="7"/>
    </row>
    <row r="74" spans="1:28" ht="28.5" customHeight="1" x14ac:dyDescent="0.2">
      <c r="A74" s="41">
        <v>64</v>
      </c>
      <c r="B74" s="162" t="s">
        <v>344</v>
      </c>
      <c r="C74" s="188" t="s">
        <v>345</v>
      </c>
      <c r="D74" s="292" t="s">
        <v>346</v>
      </c>
      <c r="E74" s="162" t="s">
        <v>347</v>
      </c>
      <c r="F74" s="162" t="s">
        <v>102</v>
      </c>
      <c r="G74" s="162" t="s">
        <v>348</v>
      </c>
      <c r="H74" s="50">
        <v>3</v>
      </c>
      <c r="I74" s="69" t="s">
        <v>47</v>
      </c>
      <c r="J74" s="70">
        <v>8374.26</v>
      </c>
      <c r="K74" s="70">
        <f t="shared" si="7"/>
        <v>33292.86</v>
      </c>
      <c r="L74" s="71">
        <f t="shared" si="1"/>
        <v>41667.120000000003</v>
      </c>
      <c r="M74" s="282">
        <v>13947.29</v>
      </c>
      <c r="N74" s="71"/>
      <c r="O74" s="71">
        <f t="shared" si="8"/>
        <v>27719.83</v>
      </c>
      <c r="P74" s="71"/>
      <c r="Q74" s="71">
        <f t="shared" si="9"/>
        <v>27719.83</v>
      </c>
      <c r="R74" s="122">
        <f t="shared" si="12"/>
        <v>14027.499881670001</v>
      </c>
      <c r="S74" s="71">
        <f t="shared" si="2"/>
        <v>14027.5</v>
      </c>
      <c r="T74" s="71">
        <f t="shared" si="11"/>
        <v>41747.33</v>
      </c>
      <c r="U74" s="72" t="s">
        <v>47</v>
      </c>
      <c r="V74" s="102">
        <f t="shared" si="4"/>
        <v>1669.89</v>
      </c>
      <c r="W74" s="73">
        <f t="shared" si="5"/>
        <v>2</v>
      </c>
      <c r="X74" s="74">
        <f t="shared" si="6"/>
        <v>40075.440000000002</v>
      </c>
      <c r="Y74" s="289">
        <v>1482</v>
      </c>
      <c r="Z74" s="289">
        <v>1885</v>
      </c>
      <c r="AA74" s="7"/>
      <c r="AB74" s="7"/>
    </row>
    <row r="75" spans="1:28" ht="28.5" customHeight="1" x14ac:dyDescent="0.2">
      <c r="A75" s="41">
        <v>65</v>
      </c>
      <c r="B75" s="162" t="s">
        <v>349</v>
      </c>
      <c r="C75" s="188">
        <v>80013260262</v>
      </c>
      <c r="D75" s="292" t="s">
        <v>350</v>
      </c>
      <c r="E75" s="162" t="s">
        <v>351</v>
      </c>
      <c r="F75" s="162" t="s">
        <v>352</v>
      </c>
      <c r="G75" s="162" t="s">
        <v>353</v>
      </c>
      <c r="H75" s="50">
        <v>4</v>
      </c>
      <c r="I75" s="69" t="s">
        <v>47</v>
      </c>
      <c r="J75" s="70">
        <v>8374.26</v>
      </c>
      <c r="K75" s="70">
        <f t="shared" si="7"/>
        <v>44390.48</v>
      </c>
      <c r="L75" s="71">
        <f t="shared" si="1"/>
        <v>52764.740000000005</v>
      </c>
      <c r="M75" s="71">
        <v>17663.849999999999</v>
      </c>
      <c r="N75" s="71"/>
      <c r="O75" s="71">
        <f t="shared" si="8"/>
        <v>35100.890000000007</v>
      </c>
      <c r="P75" s="71"/>
      <c r="Q75" s="71">
        <f t="shared" si="9"/>
        <v>35100.890000000007</v>
      </c>
      <c r="R75" s="122">
        <f t="shared" si="12"/>
        <v>17763.583950759999</v>
      </c>
      <c r="S75" s="71">
        <f t="shared" si="2"/>
        <v>17763.580000000002</v>
      </c>
      <c r="T75" s="71">
        <f t="shared" si="11"/>
        <v>52864.470000000008</v>
      </c>
      <c r="U75" s="72" t="s">
        <v>47</v>
      </c>
      <c r="V75" s="102">
        <f t="shared" si="4"/>
        <v>2114.58</v>
      </c>
      <c r="W75" s="73">
        <f t="shared" si="5"/>
        <v>2</v>
      </c>
      <c r="X75" s="74">
        <f t="shared" si="6"/>
        <v>50747.890000000007</v>
      </c>
      <c r="Y75" s="289">
        <v>1483</v>
      </c>
      <c r="Z75" s="289">
        <v>1886</v>
      </c>
      <c r="AA75" s="7"/>
      <c r="AB75" s="7"/>
    </row>
    <row r="76" spans="1:28" ht="28.5" customHeight="1" x14ac:dyDescent="0.2">
      <c r="A76" s="41">
        <v>66</v>
      </c>
      <c r="B76" s="162" t="s">
        <v>354</v>
      </c>
      <c r="C76" s="188">
        <v>80008010268</v>
      </c>
      <c r="D76" s="292" t="s">
        <v>355</v>
      </c>
      <c r="E76" s="162" t="s">
        <v>351</v>
      </c>
      <c r="F76" s="162" t="s">
        <v>116</v>
      </c>
      <c r="G76" s="162" t="s">
        <v>356</v>
      </c>
      <c r="H76" s="50">
        <v>2</v>
      </c>
      <c r="I76" s="69" t="s">
        <v>47</v>
      </c>
      <c r="J76" s="70">
        <v>8374.26</v>
      </c>
      <c r="K76" s="70">
        <f t="shared" si="7"/>
        <v>22195.24</v>
      </c>
      <c r="L76" s="71">
        <f t="shared" si="1"/>
        <v>30569.5</v>
      </c>
      <c r="M76" s="71">
        <v>10230.73</v>
      </c>
      <c r="N76" s="71"/>
      <c r="O76" s="71">
        <f t="shared" si="8"/>
        <v>20338.77</v>
      </c>
      <c r="P76" s="71"/>
      <c r="Q76" s="71">
        <f t="shared" si="9"/>
        <v>20338.77</v>
      </c>
      <c r="R76" s="122">
        <f t="shared" si="12"/>
        <v>10291.41581258</v>
      </c>
      <c r="S76" s="71">
        <f t="shared" si="2"/>
        <v>10291.42</v>
      </c>
      <c r="T76" s="71">
        <f t="shared" si="11"/>
        <v>30630.190000000002</v>
      </c>
      <c r="U76" s="72" t="s">
        <v>47</v>
      </c>
      <c r="V76" s="102">
        <f t="shared" si="4"/>
        <v>1225.21</v>
      </c>
      <c r="W76" s="73">
        <f t="shared" si="5"/>
        <v>2</v>
      </c>
      <c r="X76" s="74">
        <f t="shared" si="6"/>
        <v>29402.980000000003</v>
      </c>
      <c r="Y76" s="289">
        <v>1484</v>
      </c>
      <c r="Z76" s="289">
        <v>1887</v>
      </c>
      <c r="AA76" s="7"/>
      <c r="AB76" s="7"/>
    </row>
    <row r="77" spans="1:28" ht="28.5" customHeight="1" x14ac:dyDescent="0.2">
      <c r="A77" s="41">
        <v>67</v>
      </c>
      <c r="B77" s="162" t="s">
        <v>357</v>
      </c>
      <c r="C77" s="188">
        <v>80021920261</v>
      </c>
      <c r="D77" s="292" t="s">
        <v>358</v>
      </c>
      <c r="E77" s="162" t="s">
        <v>351</v>
      </c>
      <c r="F77" s="162" t="s">
        <v>359</v>
      </c>
      <c r="G77" s="162" t="s">
        <v>360</v>
      </c>
      <c r="H77" s="50">
        <v>3</v>
      </c>
      <c r="I77" s="69" t="s">
        <v>47</v>
      </c>
      <c r="J77" s="70">
        <v>8374.26</v>
      </c>
      <c r="K77" s="70">
        <f t="shared" si="7"/>
        <v>33292.86</v>
      </c>
      <c r="L77" s="71">
        <f t="shared" ref="L77:L140" si="13">J77+K77</f>
        <v>41667.120000000003</v>
      </c>
      <c r="M77" s="71">
        <v>13947.29</v>
      </c>
      <c r="N77" s="71"/>
      <c r="O77" s="71">
        <f t="shared" si="8"/>
        <v>27719.83</v>
      </c>
      <c r="P77" s="71"/>
      <c r="Q77" s="71">
        <f t="shared" si="9"/>
        <v>27719.83</v>
      </c>
      <c r="R77" s="122">
        <f t="shared" si="12"/>
        <v>14027.499881670001</v>
      </c>
      <c r="S77" s="71">
        <f t="shared" ref="S77:S140" si="14">ROUND(R77,2)</f>
        <v>14027.5</v>
      </c>
      <c r="T77" s="71">
        <f t="shared" si="11"/>
        <v>41747.33</v>
      </c>
      <c r="U77" s="72" t="s">
        <v>47</v>
      </c>
      <c r="V77" s="102">
        <f t="shared" si="4"/>
        <v>1669.89</v>
      </c>
      <c r="W77" s="73">
        <f t="shared" si="5"/>
        <v>2</v>
      </c>
      <c r="X77" s="74">
        <f t="shared" si="6"/>
        <v>40075.440000000002</v>
      </c>
      <c r="Y77" s="289">
        <v>1485</v>
      </c>
      <c r="Z77" s="289">
        <v>1888</v>
      </c>
      <c r="AA77" s="7"/>
      <c r="AB77" s="7"/>
    </row>
    <row r="78" spans="1:28" ht="30.75" customHeight="1" x14ac:dyDescent="0.2">
      <c r="A78" s="41">
        <v>68</v>
      </c>
      <c r="B78" s="162" t="s">
        <v>361</v>
      </c>
      <c r="C78" s="188">
        <v>92040210269</v>
      </c>
      <c r="D78" s="292" t="s">
        <v>362</v>
      </c>
      <c r="E78" s="162" t="s">
        <v>363</v>
      </c>
      <c r="F78" s="162" t="s">
        <v>364</v>
      </c>
      <c r="G78" s="162" t="s">
        <v>365</v>
      </c>
      <c r="H78" s="50">
        <v>4</v>
      </c>
      <c r="I78" s="69" t="s">
        <v>47</v>
      </c>
      <c r="J78" s="70">
        <v>8374.26</v>
      </c>
      <c r="K78" s="70">
        <f t="shared" si="7"/>
        <v>44390.48</v>
      </c>
      <c r="L78" s="71">
        <f t="shared" si="13"/>
        <v>52764.740000000005</v>
      </c>
      <c r="M78" s="71">
        <v>17663.849999999999</v>
      </c>
      <c r="N78" s="71"/>
      <c r="O78" s="71">
        <f t="shared" si="8"/>
        <v>35100.890000000007</v>
      </c>
      <c r="P78" s="71"/>
      <c r="Q78" s="71">
        <f t="shared" si="9"/>
        <v>35100.890000000007</v>
      </c>
      <c r="R78" s="122">
        <f t="shared" si="12"/>
        <v>17763.583950759999</v>
      </c>
      <c r="S78" s="71">
        <f t="shared" si="14"/>
        <v>17763.580000000002</v>
      </c>
      <c r="T78" s="71">
        <f t="shared" si="11"/>
        <v>52864.470000000008</v>
      </c>
      <c r="U78" s="72" t="s">
        <v>47</v>
      </c>
      <c r="V78" s="102">
        <f t="shared" si="4"/>
        <v>2114.58</v>
      </c>
      <c r="W78" s="73">
        <f t="shared" si="5"/>
        <v>2</v>
      </c>
      <c r="X78" s="74">
        <f t="shared" si="6"/>
        <v>50747.890000000007</v>
      </c>
      <c r="Y78" s="289">
        <v>1486</v>
      </c>
      <c r="Z78" s="289">
        <v>1889</v>
      </c>
      <c r="AA78" s="7"/>
      <c r="AB78" s="7"/>
    </row>
    <row r="79" spans="1:28" ht="28.5" customHeight="1" x14ac:dyDescent="0.2">
      <c r="A79" s="41">
        <v>69</v>
      </c>
      <c r="B79" s="162" t="s">
        <v>366</v>
      </c>
      <c r="C79" s="188">
        <v>81000490268</v>
      </c>
      <c r="D79" s="292" t="s">
        <v>367</v>
      </c>
      <c r="E79" s="163" t="s">
        <v>363</v>
      </c>
      <c r="F79" s="162" t="s">
        <v>368</v>
      </c>
      <c r="G79" s="162" t="s">
        <v>353</v>
      </c>
      <c r="H79" s="50">
        <v>3</v>
      </c>
      <c r="I79" s="69" t="s">
        <v>47</v>
      </c>
      <c r="J79" s="70">
        <v>8374.26</v>
      </c>
      <c r="K79" s="70">
        <f t="shared" si="7"/>
        <v>33292.86</v>
      </c>
      <c r="L79" s="71">
        <f t="shared" si="13"/>
        <v>41667.120000000003</v>
      </c>
      <c r="M79" s="71">
        <v>10230.73</v>
      </c>
      <c r="N79" s="71"/>
      <c r="O79" s="71">
        <f t="shared" si="8"/>
        <v>31436.390000000003</v>
      </c>
      <c r="P79" s="71"/>
      <c r="Q79" s="71">
        <f t="shared" si="9"/>
        <v>31436.390000000003</v>
      </c>
      <c r="R79" s="122">
        <f t="shared" si="12"/>
        <v>14027.499881670001</v>
      </c>
      <c r="S79" s="71">
        <f t="shared" si="14"/>
        <v>14027.5</v>
      </c>
      <c r="T79" s="71">
        <f t="shared" si="11"/>
        <v>45463.89</v>
      </c>
      <c r="U79" s="72" t="s">
        <v>47</v>
      </c>
      <c r="V79" s="102">
        <f t="shared" ref="V79:V84" si="15">IF(U79="no",ROUND(T79*4/100,2), 0)</f>
        <v>1818.56</v>
      </c>
      <c r="W79" s="73">
        <f t="shared" ref="W79:W84" si="16">IF(U79="no",2,0)</f>
        <v>2</v>
      </c>
      <c r="X79" s="74">
        <f t="shared" ref="X79:X84" si="17">T79-V79-W79</f>
        <v>43643.33</v>
      </c>
      <c r="Y79" s="289">
        <v>1487</v>
      </c>
      <c r="Z79" s="289">
        <v>1890</v>
      </c>
      <c r="AA79" s="7"/>
    </row>
    <row r="80" spans="1:28" ht="28.5" customHeight="1" x14ac:dyDescent="0.2">
      <c r="A80" s="41">
        <v>70</v>
      </c>
      <c r="B80" s="162" t="s">
        <v>369</v>
      </c>
      <c r="C80" s="185" t="s">
        <v>370</v>
      </c>
      <c r="D80" s="292" t="s">
        <v>371</v>
      </c>
      <c r="E80" s="162" t="s">
        <v>363</v>
      </c>
      <c r="F80" s="162" t="s">
        <v>135</v>
      </c>
      <c r="G80" s="162" t="s">
        <v>372</v>
      </c>
      <c r="H80" s="50">
        <v>3</v>
      </c>
      <c r="I80" s="69" t="s">
        <v>47</v>
      </c>
      <c r="J80" s="70">
        <v>8374.26</v>
      </c>
      <c r="K80" s="70">
        <f t="shared" ref="K80:K122" si="18">ROUND(K$10*H80,2)</f>
        <v>33292.86</v>
      </c>
      <c r="L80" s="71">
        <f t="shared" si="13"/>
        <v>41667.120000000003</v>
      </c>
      <c r="M80" s="71">
        <v>13947.29</v>
      </c>
      <c r="N80" s="71"/>
      <c r="O80" s="71">
        <f t="shared" ref="O80:O86" si="19">L80-M80</f>
        <v>27719.83</v>
      </c>
      <c r="P80" s="71"/>
      <c r="Q80" s="71">
        <f t="shared" ref="Q80:Q86" si="20">O80+P80</f>
        <v>27719.83</v>
      </c>
      <c r="R80" s="122">
        <f t="shared" si="12"/>
        <v>14027.499881670001</v>
      </c>
      <c r="S80" s="71">
        <f t="shared" si="14"/>
        <v>14027.5</v>
      </c>
      <c r="T80" s="71">
        <f t="shared" ref="T80:T86" si="21">Q80+S80</f>
        <v>41747.33</v>
      </c>
      <c r="U80" s="72" t="s">
        <v>47</v>
      </c>
      <c r="V80" s="102">
        <f t="shared" si="15"/>
        <v>1669.89</v>
      </c>
      <c r="W80" s="73">
        <f t="shared" si="16"/>
        <v>2</v>
      </c>
      <c r="X80" s="74">
        <f t="shared" si="17"/>
        <v>40075.440000000002</v>
      </c>
      <c r="Y80" s="289">
        <v>1488</v>
      </c>
      <c r="Z80" s="289">
        <v>1891</v>
      </c>
      <c r="AA80" s="7"/>
      <c r="AB80" s="7"/>
    </row>
    <row r="81" spans="1:28" ht="28.5" customHeight="1" x14ac:dyDescent="0.2">
      <c r="A81" s="41">
        <v>71</v>
      </c>
      <c r="B81" s="162" t="s">
        <v>373</v>
      </c>
      <c r="C81" s="185" t="s">
        <v>374</v>
      </c>
      <c r="D81" s="292" t="s">
        <v>375</v>
      </c>
      <c r="E81" s="162" t="s">
        <v>363</v>
      </c>
      <c r="F81" s="162" t="s">
        <v>116</v>
      </c>
      <c r="G81" s="162" t="s">
        <v>376</v>
      </c>
      <c r="H81" s="50">
        <v>3</v>
      </c>
      <c r="I81" s="69" t="s">
        <v>47</v>
      </c>
      <c r="J81" s="70">
        <v>8374.26</v>
      </c>
      <c r="K81" s="70">
        <f t="shared" si="18"/>
        <v>33292.86</v>
      </c>
      <c r="L81" s="71">
        <f t="shared" si="13"/>
        <v>41667.120000000003</v>
      </c>
      <c r="M81" s="71">
        <v>13947.29</v>
      </c>
      <c r="N81" s="71"/>
      <c r="O81" s="71">
        <f t="shared" si="19"/>
        <v>27719.83</v>
      </c>
      <c r="P81" s="71"/>
      <c r="Q81" s="71">
        <f t="shared" si="20"/>
        <v>27719.83</v>
      </c>
      <c r="R81" s="122">
        <f t="shared" si="12"/>
        <v>14027.499881670001</v>
      </c>
      <c r="S81" s="71">
        <f t="shared" si="14"/>
        <v>14027.5</v>
      </c>
      <c r="T81" s="71">
        <f t="shared" si="21"/>
        <v>41747.33</v>
      </c>
      <c r="U81" s="72" t="s">
        <v>47</v>
      </c>
      <c r="V81" s="102">
        <f t="shared" si="15"/>
        <v>1669.89</v>
      </c>
      <c r="W81" s="73">
        <f t="shared" si="16"/>
        <v>2</v>
      </c>
      <c r="X81" s="74">
        <f t="shared" si="17"/>
        <v>40075.440000000002</v>
      </c>
      <c r="Y81" s="289">
        <v>1489</v>
      </c>
      <c r="Z81" s="289">
        <v>1892</v>
      </c>
      <c r="AA81" s="7"/>
      <c r="AB81" s="7"/>
    </row>
    <row r="82" spans="1:28" ht="28.5" customHeight="1" x14ac:dyDescent="0.2">
      <c r="A82" s="41">
        <v>72</v>
      </c>
      <c r="B82" s="162" t="s">
        <v>377</v>
      </c>
      <c r="C82" s="185" t="s">
        <v>378</v>
      </c>
      <c r="D82" s="292" t="s">
        <v>379</v>
      </c>
      <c r="E82" s="162" t="s">
        <v>380</v>
      </c>
      <c r="F82" s="162" t="s">
        <v>102</v>
      </c>
      <c r="G82" s="162" t="s">
        <v>381</v>
      </c>
      <c r="H82" s="50">
        <v>3</v>
      </c>
      <c r="I82" s="69" t="s">
        <v>47</v>
      </c>
      <c r="J82" s="70">
        <v>8374.26</v>
      </c>
      <c r="K82" s="70">
        <f t="shared" si="18"/>
        <v>33292.86</v>
      </c>
      <c r="L82" s="71">
        <f t="shared" si="13"/>
        <v>41667.120000000003</v>
      </c>
      <c r="M82" s="71">
        <v>17663.849999999999</v>
      </c>
      <c r="N82" s="71"/>
      <c r="O82" s="71">
        <f t="shared" si="19"/>
        <v>24003.270000000004</v>
      </c>
      <c r="P82" s="71"/>
      <c r="Q82" s="71">
        <f t="shared" si="20"/>
        <v>24003.270000000004</v>
      </c>
      <c r="R82" s="122">
        <f t="shared" si="12"/>
        <v>14027.499881670001</v>
      </c>
      <c r="S82" s="71">
        <f t="shared" si="14"/>
        <v>14027.5</v>
      </c>
      <c r="T82" s="71">
        <f t="shared" si="21"/>
        <v>38030.770000000004</v>
      </c>
      <c r="U82" s="72" t="s">
        <v>47</v>
      </c>
      <c r="V82" s="102">
        <f t="shared" si="15"/>
        <v>1521.23</v>
      </c>
      <c r="W82" s="73">
        <f t="shared" si="16"/>
        <v>2</v>
      </c>
      <c r="X82" s="74">
        <f t="shared" si="17"/>
        <v>36507.54</v>
      </c>
      <c r="Y82" s="289">
        <v>1490</v>
      </c>
      <c r="Z82" s="289">
        <v>1893</v>
      </c>
      <c r="AA82" s="7"/>
      <c r="AB82" s="7"/>
    </row>
    <row r="83" spans="1:28" ht="28.5" customHeight="1" x14ac:dyDescent="0.2">
      <c r="A83" s="41">
        <v>73</v>
      </c>
      <c r="B83" s="162" t="s">
        <v>382</v>
      </c>
      <c r="C83" s="185" t="s">
        <v>383</v>
      </c>
      <c r="D83" s="292" t="s">
        <v>384</v>
      </c>
      <c r="E83" s="162" t="s">
        <v>385</v>
      </c>
      <c r="F83" s="162" t="s">
        <v>135</v>
      </c>
      <c r="G83" s="162" t="s">
        <v>386</v>
      </c>
      <c r="H83" s="50">
        <v>5</v>
      </c>
      <c r="I83" s="69" t="s">
        <v>47</v>
      </c>
      <c r="J83" s="70">
        <v>8374.26</v>
      </c>
      <c r="K83" s="70">
        <f t="shared" si="18"/>
        <v>55488.1</v>
      </c>
      <c r="L83" s="71">
        <f t="shared" si="13"/>
        <v>63862.36</v>
      </c>
      <c r="M83" s="71">
        <v>21380.41</v>
      </c>
      <c r="N83" s="71"/>
      <c r="O83" s="71">
        <f t="shared" si="19"/>
        <v>42481.95</v>
      </c>
      <c r="P83" s="71"/>
      <c r="Q83" s="71">
        <f t="shared" si="20"/>
        <v>42481.95</v>
      </c>
      <c r="R83" s="122">
        <f t="shared" si="12"/>
        <v>21499.66801985</v>
      </c>
      <c r="S83" s="71">
        <f t="shared" si="14"/>
        <v>21499.67</v>
      </c>
      <c r="T83" s="71">
        <f t="shared" si="21"/>
        <v>63981.619999999995</v>
      </c>
      <c r="U83" s="72" t="s">
        <v>47</v>
      </c>
      <c r="V83" s="102">
        <f t="shared" si="15"/>
        <v>2559.2600000000002</v>
      </c>
      <c r="W83" s="73">
        <f t="shared" si="16"/>
        <v>2</v>
      </c>
      <c r="X83" s="74">
        <f t="shared" si="17"/>
        <v>61420.359999999993</v>
      </c>
      <c r="Y83" s="289">
        <v>1491</v>
      </c>
      <c r="Z83" s="289">
        <v>1894</v>
      </c>
      <c r="AA83" s="7"/>
      <c r="AB83" s="7"/>
    </row>
    <row r="84" spans="1:28" ht="28.5" customHeight="1" thickBot="1" x14ac:dyDescent="0.25">
      <c r="A84" s="40">
        <v>74</v>
      </c>
      <c r="B84" s="164" t="s">
        <v>387</v>
      </c>
      <c r="C84" s="190" t="s">
        <v>388</v>
      </c>
      <c r="D84" s="297" t="s">
        <v>389</v>
      </c>
      <c r="E84" s="164" t="s">
        <v>385</v>
      </c>
      <c r="F84" s="164" t="s">
        <v>102</v>
      </c>
      <c r="G84" s="164" t="s">
        <v>390</v>
      </c>
      <c r="H84" s="148">
        <v>3</v>
      </c>
      <c r="I84" s="75" t="s">
        <v>47</v>
      </c>
      <c r="J84" s="70">
        <v>8374.26</v>
      </c>
      <c r="K84" s="70">
        <f t="shared" si="18"/>
        <v>33292.86</v>
      </c>
      <c r="L84" s="76">
        <f t="shared" si="13"/>
        <v>41667.120000000003</v>
      </c>
      <c r="M84" s="76">
        <v>13947.29</v>
      </c>
      <c r="N84" s="76"/>
      <c r="O84" s="76">
        <f t="shared" si="19"/>
        <v>27719.83</v>
      </c>
      <c r="P84" s="76"/>
      <c r="Q84" s="76">
        <f t="shared" si="20"/>
        <v>27719.83</v>
      </c>
      <c r="R84" s="123">
        <f t="shared" si="12"/>
        <v>14027.499881670001</v>
      </c>
      <c r="S84" s="76">
        <f t="shared" si="14"/>
        <v>14027.5</v>
      </c>
      <c r="T84" s="76">
        <f t="shared" si="21"/>
        <v>41747.33</v>
      </c>
      <c r="U84" s="77" t="s">
        <v>47</v>
      </c>
      <c r="V84" s="78">
        <f t="shared" si="15"/>
        <v>1669.89</v>
      </c>
      <c r="W84" s="70">
        <f t="shared" si="16"/>
        <v>2</v>
      </c>
      <c r="X84" s="79">
        <f t="shared" si="17"/>
        <v>40075.440000000002</v>
      </c>
      <c r="Y84" s="334">
        <v>1492</v>
      </c>
      <c r="Z84" s="334">
        <v>1895</v>
      </c>
      <c r="AA84" s="7"/>
      <c r="AB84" s="7"/>
    </row>
    <row r="85" spans="1:28" ht="28.5" customHeight="1" x14ac:dyDescent="0.2">
      <c r="A85" s="23">
        <v>75</v>
      </c>
      <c r="B85" s="156" t="s">
        <v>391</v>
      </c>
      <c r="C85" s="191" t="s">
        <v>392</v>
      </c>
      <c r="D85" s="291" t="s">
        <v>393</v>
      </c>
      <c r="E85" s="156" t="s">
        <v>394</v>
      </c>
      <c r="F85" s="156" t="s">
        <v>395</v>
      </c>
      <c r="G85" s="203" t="s">
        <v>396</v>
      </c>
      <c r="H85" s="42">
        <v>2</v>
      </c>
      <c r="I85" s="52" t="s">
        <v>47</v>
      </c>
      <c r="J85" s="53">
        <v>8374.26</v>
      </c>
      <c r="K85" s="53">
        <f t="shared" si="18"/>
        <v>22195.24</v>
      </c>
      <c r="L85" s="54">
        <f t="shared" si="13"/>
        <v>30569.5</v>
      </c>
      <c r="M85" s="279">
        <v>10230.73</v>
      </c>
      <c r="N85" s="54"/>
      <c r="O85" s="54">
        <f t="shared" si="19"/>
        <v>20338.77</v>
      </c>
      <c r="P85" s="54"/>
      <c r="Q85" s="54">
        <f t="shared" si="20"/>
        <v>20338.77</v>
      </c>
      <c r="R85" s="118">
        <f t="shared" si="12"/>
        <v>10291.41581258</v>
      </c>
      <c r="S85" s="54">
        <f t="shared" si="14"/>
        <v>10291.42</v>
      </c>
      <c r="T85" s="135">
        <f t="shared" si="21"/>
        <v>30630.190000000002</v>
      </c>
      <c r="U85" s="136"/>
      <c r="V85" s="137"/>
      <c r="W85" s="137"/>
      <c r="X85" s="55"/>
      <c r="Y85" s="343"/>
      <c r="Z85" s="335"/>
      <c r="AA85" s="7"/>
      <c r="AB85" s="7"/>
    </row>
    <row r="86" spans="1:28" ht="28.5" customHeight="1" x14ac:dyDescent="0.2">
      <c r="A86" s="24">
        <v>76</v>
      </c>
      <c r="B86" s="158" t="s">
        <v>397</v>
      </c>
      <c r="C86" s="189" t="s">
        <v>392</v>
      </c>
      <c r="D86" s="292" t="s">
        <v>393</v>
      </c>
      <c r="E86" s="158" t="s">
        <v>394</v>
      </c>
      <c r="F86" s="158" t="s">
        <v>135</v>
      </c>
      <c r="G86" s="204" t="s">
        <v>398</v>
      </c>
      <c r="H86" s="131">
        <v>2</v>
      </c>
      <c r="I86" s="56" t="s">
        <v>47</v>
      </c>
      <c r="J86" s="57">
        <v>8374.26</v>
      </c>
      <c r="K86" s="57">
        <f t="shared" si="18"/>
        <v>22195.24</v>
      </c>
      <c r="L86" s="58">
        <f t="shared" si="13"/>
        <v>30569.5</v>
      </c>
      <c r="M86" s="280">
        <v>13947.29</v>
      </c>
      <c r="N86" s="58"/>
      <c r="O86" s="58">
        <f t="shared" si="19"/>
        <v>16622.21</v>
      </c>
      <c r="P86" s="58"/>
      <c r="Q86" s="58">
        <f t="shared" si="20"/>
        <v>16622.21</v>
      </c>
      <c r="R86" s="119">
        <f t="shared" si="12"/>
        <v>10291.41581258</v>
      </c>
      <c r="S86" s="58">
        <f t="shared" si="14"/>
        <v>10291.42</v>
      </c>
      <c r="T86" s="139">
        <f t="shared" si="21"/>
        <v>26913.629999999997</v>
      </c>
      <c r="U86" s="140"/>
      <c r="V86" s="141"/>
      <c r="W86" s="141"/>
      <c r="X86" s="82"/>
      <c r="Y86" s="345"/>
      <c r="Z86" s="337"/>
      <c r="AA86" s="7"/>
      <c r="AB86" s="7"/>
    </row>
    <row r="87" spans="1:28" ht="28.5" customHeight="1" thickBot="1" x14ac:dyDescent="0.25">
      <c r="A87" s="132"/>
      <c r="B87" s="165"/>
      <c r="C87" s="192"/>
      <c r="D87" s="298"/>
      <c r="E87" s="165"/>
      <c r="F87" s="165"/>
      <c r="G87" s="205"/>
      <c r="H87" s="244"/>
      <c r="I87" s="133"/>
      <c r="J87" s="63"/>
      <c r="K87" s="63"/>
      <c r="L87" s="61"/>
      <c r="M87" s="284"/>
      <c r="N87" s="61"/>
      <c r="O87" s="61"/>
      <c r="P87" s="61"/>
      <c r="Q87" s="61"/>
      <c r="R87" s="134"/>
      <c r="S87" s="61"/>
      <c r="T87" s="61">
        <f>SUM(T85:T86)</f>
        <v>57543.82</v>
      </c>
      <c r="U87" s="86" t="s">
        <v>47</v>
      </c>
      <c r="V87" s="87">
        <f t="shared" ref="V87:V120" si="22">IF(U87="no",ROUND(T87*4/100,2), 0)</f>
        <v>2301.75</v>
      </c>
      <c r="W87" s="87">
        <f t="shared" ref="W87:W120" si="23">IF(U87="no",2,0)</f>
        <v>2</v>
      </c>
      <c r="X87" s="213">
        <f t="shared" ref="X87:X120" si="24">T87-V87-W87</f>
        <v>55240.07</v>
      </c>
      <c r="Y87" s="338">
        <v>1493</v>
      </c>
      <c r="Z87" s="338">
        <v>1896</v>
      </c>
      <c r="AA87" s="7"/>
      <c r="AB87" s="7"/>
    </row>
    <row r="88" spans="1:28" ht="28.5" customHeight="1" x14ac:dyDescent="0.2">
      <c r="A88" s="41">
        <v>77</v>
      </c>
      <c r="B88" s="161" t="s">
        <v>399</v>
      </c>
      <c r="C88" s="187" t="s">
        <v>400</v>
      </c>
      <c r="D88" s="294" t="s">
        <v>401</v>
      </c>
      <c r="E88" s="161" t="s">
        <v>402</v>
      </c>
      <c r="F88" s="161" t="s">
        <v>403</v>
      </c>
      <c r="G88" s="206" t="s">
        <v>404</v>
      </c>
      <c r="H88" s="41">
        <v>4</v>
      </c>
      <c r="I88" s="64" t="s">
        <v>47</v>
      </c>
      <c r="J88" s="65">
        <v>8374.26</v>
      </c>
      <c r="K88" s="65">
        <f t="shared" si="18"/>
        <v>44390.48</v>
      </c>
      <c r="L88" s="66">
        <f t="shared" si="13"/>
        <v>52764.740000000005</v>
      </c>
      <c r="M88" s="281">
        <v>17663.849999999999</v>
      </c>
      <c r="N88" s="66"/>
      <c r="O88" s="66">
        <f t="shared" ref="O88:O122" si="25">L88-M88</f>
        <v>35100.890000000007</v>
      </c>
      <c r="P88" s="66"/>
      <c r="Q88" s="66">
        <f t="shared" ref="Q88:Q122" si="26">O88+P88</f>
        <v>35100.890000000007</v>
      </c>
      <c r="R88" s="121">
        <f t="shared" ref="R88:R102" si="27">ROUND(X$4/L$249*L88,8)</f>
        <v>17763.583950759999</v>
      </c>
      <c r="S88" s="66">
        <f t="shared" si="14"/>
        <v>17763.580000000002</v>
      </c>
      <c r="T88" s="66">
        <f t="shared" ref="T88:T122" si="28">Q88+S88</f>
        <v>52864.470000000008</v>
      </c>
      <c r="U88" s="67" t="s">
        <v>47</v>
      </c>
      <c r="V88" s="102">
        <f t="shared" si="22"/>
        <v>2114.58</v>
      </c>
      <c r="W88" s="68">
        <f t="shared" si="23"/>
        <v>2</v>
      </c>
      <c r="X88" s="111">
        <f t="shared" si="24"/>
        <v>50747.890000000007</v>
      </c>
      <c r="Y88" s="289">
        <v>1494</v>
      </c>
      <c r="Z88" s="289">
        <v>1897</v>
      </c>
      <c r="AA88" s="7"/>
      <c r="AB88" s="7"/>
    </row>
    <row r="89" spans="1:28" ht="28.5" customHeight="1" x14ac:dyDescent="0.2">
      <c r="A89" s="41">
        <v>78</v>
      </c>
      <c r="B89" s="162" t="s">
        <v>405</v>
      </c>
      <c r="C89" s="188">
        <v>80007870266</v>
      </c>
      <c r="D89" s="292" t="s">
        <v>406</v>
      </c>
      <c r="E89" s="162" t="s">
        <v>402</v>
      </c>
      <c r="F89" s="162" t="s">
        <v>407</v>
      </c>
      <c r="G89" s="162" t="s">
        <v>126</v>
      </c>
      <c r="H89" s="50">
        <v>5</v>
      </c>
      <c r="I89" s="69" t="s">
        <v>47</v>
      </c>
      <c r="J89" s="70">
        <v>8374.26</v>
      </c>
      <c r="K89" s="70">
        <f t="shared" si="18"/>
        <v>55488.1</v>
      </c>
      <c r="L89" s="71">
        <f t="shared" si="13"/>
        <v>63862.36</v>
      </c>
      <c r="M89" s="282">
        <v>25096.98</v>
      </c>
      <c r="N89" s="71"/>
      <c r="O89" s="71">
        <f t="shared" si="25"/>
        <v>38765.380000000005</v>
      </c>
      <c r="P89" s="71"/>
      <c r="Q89" s="71">
        <f t="shared" si="26"/>
        <v>38765.380000000005</v>
      </c>
      <c r="R89" s="122">
        <f t="shared" si="27"/>
        <v>21499.66801985</v>
      </c>
      <c r="S89" s="71">
        <f t="shared" si="14"/>
        <v>21499.67</v>
      </c>
      <c r="T89" s="71">
        <f t="shared" si="28"/>
        <v>60265.05</v>
      </c>
      <c r="U89" s="72" t="s">
        <v>47</v>
      </c>
      <c r="V89" s="102">
        <f t="shared" si="22"/>
        <v>2410.6</v>
      </c>
      <c r="W89" s="73">
        <f t="shared" si="23"/>
        <v>2</v>
      </c>
      <c r="X89" s="74">
        <f t="shared" si="24"/>
        <v>57852.450000000004</v>
      </c>
      <c r="Y89" s="289">
        <v>1495</v>
      </c>
      <c r="Z89" s="289">
        <v>1898</v>
      </c>
      <c r="AA89" s="7"/>
      <c r="AB89" s="7"/>
    </row>
    <row r="90" spans="1:28" ht="28.5" customHeight="1" x14ac:dyDescent="0.2">
      <c r="A90" s="41">
        <v>79</v>
      </c>
      <c r="B90" s="162" t="s">
        <v>408</v>
      </c>
      <c r="C90" s="185" t="s">
        <v>409</v>
      </c>
      <c r="D90" s="292" t="s">
        <v>410</v>
      </c>
      <c r="E90" s="162" t="s">
        <v>411</v>
      </c>
      <c r="F90" s="162" t="s">
        <v>368</v>
      </c>
      <c r="G90" s="162" t="s">
        <v>412</v>
      </c>
      <c r="H90" s="50">
        <v>4</v>
      </c>
      <c r="I90" s="69" t="s">
        <v>47</v>
      </c>
      <c r="J90" s="70">
        <v>8374.26</v>
      </c>
      <c r="K90" s="70">
        <f t="shared" si="18"/>
        <v>44390.48</v>
      </c>
      <c r="L90" s="71">
        <f t="shared" si="13"/>
        <v>52764.740000000005</v>
      </c>
      <c r="M90" s="282">
        <v>17663.849999999999</v>
      </c>
      <c r="N90" s="71"/>
      <c r="O90" s="71">
        <f t="shared" si="25"/>
        <v>35100.890000000007</v>
      </c>
      <c r="P90" s="71"/>
      <c r="Q90" s="71">
        <f t="shared" si="26"/>
        <v>35100.890000000007</v>
      </c>
      <c r="R90" s="122">
        <f t="shared" si="27"/>
        <v>17763.583950759999</v>
      </c>
      <c r="S90" s="71">
        <f t="shared" si="14"/>
        <v>17763.580000000002</v>
      </c>
      <c r="T90" s="71">
        <f t="shared" si="28"/>
        <v>52864.470000000008</v>
      </c>
      <c r="U90" s="72" t="s">
        <v>47</v>
      </c>
      <c r="V90" s="102">
        <f t="shared" si="22"/>
        <v>2114.58</v>
      </c>
      <c r="W90" s="73">
        <f t="shared" si="23"/>
        <v>2</v>
      </c>
      <c r="X90" s="74">
        <f t="shared" si="24"/>
        <v>50747.890000000007</v>
      </c>
      <c r="Y90" s="289">
        <v>1496</v>
      </c>
      <c r="Z90" s="289">
        <v>1899</v>
      </c>
      <c r="AA90" s="7"/>
      <c r="AB90" s="7"/>
    </row>
    <row r="91" spans="1:28" ht="28.5" customHeight="1" x14ac:dyDescent="0.2">
      <c r="A91" s="41">
        <v>80</v>
      </c>
      <c r="B91" s="162" t="s">
        <v>413</v>
      </c>
      <c r="C91" s="185" t="s">
        <v>414</v>
      </c>
      <c r="D91" s="292" t="s">
        <v>415</v>
      </c>
      <c r="E91" s="163" t="s">
        <v>416</v>
      </c>
      <c r="F91" s="162" t="s">
        <v>417</v>
      </c>
      <c r="G91" s="162" t="s">
        <v>418</v>
      </c>
      <c r="H91" s="50">
        <v>3</v>
      </c>
      <c r="I91" s="69" t="s">
        <v>47</v>
      </c>
      <c r="J91" s="73">
        <v>8374.26</v>
      </c>
      <c r="K91" s="73">
        <f t="shared" si="18"/>
        <v>33292.86</v>
      </c>
      <c r="L91" s="71">
        <f t="shared" si="13"/>
        <v>41667.120000000003</v>
      </c>
      <c r="M91" s="282">
        <v>13947.29</v>
      </c>
      <c r="N91" s="71"/>
      <c r="O91" s="71">
        <f t="shared" si="25"/>
        <v>27719.83</v>
      </c>
      <c r="P91" s="71"/>
      <c r="Q91" s="71">
        <f t="shared" si="26"/>
        <v>27719.83</v>
      </c>
      <c r="R91" s="122">
        <f t="shared" si="27"/>
        <v>14027.499881670001</v>
      </c>
      <c r="S91" s="71">
        <f t="shared" si="14"/>
        <v>14027.5</v>
      </c>
      <c r="T91" s="71">
        <f t="shared" si="28"/>
        <v>41747.33</v>
      </c>
      <c r="U91" s="72" t="s">
        <v>47</v>
      </c>
      <c r="V91" s="102">
        <f t="shared" si="22"/>
        <v>1669.89</v>
      </c>
      <c r="W91" s="73">
        <f t="shared" si="23"/>
        <v>2</v>
      </c>
      <c r="X91" s="74">
        <f t="shared" si="24"/>
        <v>40075.440000000002</v>
      </c>
      <c r="Y91" s="289">
        <v>1497</v>
      </c>
      <c r="Z91" s="289">
        <v>1900</v>
      </c>
      <c r="AA91" s="7"/>
      <c r="AB91" s="7"/>
    </row>
    <row r="92" spans="1:28" ht="28.5" customHeight="1" x14ac:dyDescent="0.2">
      <c r="A92" s="41">
        <v>81</v>
      </c>
      <c r="B92" s="162" t="s">
        <v>419</v>
      </c>
      <c r="C92" s="188">
        <v>80007730262</v>
      </c>
      <c r="D92" s="292" t="s">
        <v>420</v>
      </c>
      <c r="E92" s="162" t="s">
        <v>421</v>
      </c>
      <c r="F92" s="162" t="s">
        <v>135</v>
      </c>
      <c r="G92" s="162" t="s">
        <v>131</v>
      </c>
      <c r="H92" s="50">
        <v>2</v>
      </c>
      <c r="I92" s="69" t="s">
        <v>47</v>
      </c>
      <c r="J92" s="70">
        <v>8374.26</v>
      </c>
      <c r="K92" s="70">
        <f t="shared" si="18"/>
        <v>22195.24</v>
      </c>
      <c r="L92" s="71">
        <f t="shared" si="13"/>
        <v>30569.5</v>
      </c>
      <c r="M92" s="282">
        <v>13947.29</v>
      </c>
      <c r="N92" s="71"/>
      <c r="O92" s="71">
        <f t="shared" si="25"/>
        <v>16622.21</v>
      </c>
      <c r="P92" s="71"/>
      <c r="Q92" s="71">
        <f t="shared" si="26"/>
        <v>16622.21</v>
      </c>
      <c r="R92" s="122">
        <f t="shared" si="27"/>
        <v>10291.41581258</v>
      </c>
      <c r="S92" s="71">
        <f t="shared" si="14"/>
        <v>10291.42</v>
      </c>
      <c r="T92" s="71">
        <f t="shared" si="28"/>
        <v>26913.629999999997</v>
      </c>
      <c r="U92" s="72" t="s">
        <v>47</v>
      </c>
      <c r="V92" s="102">
        <f t="shared" si="22"/>
        <v>1076.55</v>
      </c>
      <c r="W92" s="73">
        <f t="shared" si="23"/>
        <v>2</v>
      </c>
      <c r="X92" s="74">
        <f t="shared" si="24"/>
        <v>25835.079999999998</v>
      </c>
      <c r="Y92" s="289">
        <v>1498</v>
      </c>
      <c r="Z92" s="289">
        <v>1901</v>
      </c>
      <c r="AA92" s="7"/>
      <c r="AB92" s="7"/>
    </row>
    <row r="93" spans="1:28" ht="28.5" customHeight="1" x14ac:dyDescent="0.2">
      <c r="A93" s="41">
        <v>82</v>
      </c>
      <c r="B93" s="162" t="s">
        <v>422</v>
      </c>
      <c r="C93" s="188">
        <v>94008860267</v>
      </c>
      <c r="D93" s="292" t="s">
        <v>423</v>
      </c>
      <c r="E93" s="162" t="s">
        <v>421</v>
      </c>
      <c r="F93" s="162" t="s">
        <v>116</v>
      </c>
      <c r="G93" s="162" t="s">
        <v>424</v>
      </c>
      <c r="H93" s="50">
        <v>4</v>
      </c>
      <c r="I93" s="69" t="s">
        <v>47</v>
      </c>
      <c r="J93" s="70">
        <v>8374.26</v>
      </c>
      <c r="K93" s="70">
        <f t="shared" si="18"/>
        <v>44390.48</v>
      </c>
      <c r="L93" s="71">
        <f t="shared" si="13"/>
        <v>52764.740000000005</v>
      </c>
      <c r="M93" s="282">
        <v>17663.849999999999</v>
      </c>
      <c r="N93" s="71"/>
      <c r="O93" s="71">
        <f t="shared" si="25"/>
        <v>35100.890000000007</v>
      </c>
      <c r="P93" s="71"/>
      <c r="Q93" s="71">
        <f t="shared" si="26"/>
        <v>35100.890000000007</v>
      </c>
      <c r="R93" s="122">
        <f t="shared" si="27"/>
        <v>17763.583950759999</v>
      </c>
      <c r="S93" s="71">
        <f t="shared" si="14"/>
        <v>17763.580000000002</v>
      </c>
      <c r="T93" s="71">
        <f t="shared" si="28"/>
        <v>52864.470000000008</v>
      </c>
      <c r="U93" s="72" t="s">
        <v>47</v>
      </c>
      <c r="V93" s="102">
        <f t="shared" si="22"/>
        <v>2114.58</v>
      </c>
      <c r="W93" s="73">
        <f t="shared" si="23"/>
        <v>2</v>
      </c>
      <c r="X93" s="74">
        <f t="shared" si="24"/>
        <v>50747.890000000007</v>
      </c>
      <c r="Y93" s="289">
        <v>1499</v>
      </c>
      <c r="Z93" s="289">
        <v>1902</v>
      </c>
      <c r="AA93" s="7"/>
      <c r="AB93" s="7"/>
    </row>
    <row r="94" spans="1:28" ht="28.5" customHeight="1" x14ac:dyDescent="0.2">
      <c r="A94" s="41">
        <v>83</v>
      </c>
      <c r="B94" s="162" t="s">
        <v>425</v>
      </c>
      <c r="C94" s="188" t="s">
        <v>426</v>
      </c>
      <c r="D94" s="304" t="s">
        <v>427</v>
      </c>
      <c r="E94" s="162" t="s">
        <v>421</v>
      </c>
      <c r="F94" s="163" t="s">
        <v>428</v>
      </c>
      <c r="G94" s="163" t="s">
        <v>429</v>
      </c>
      <c r="H94" s="50">
        <v>2</v>
      </c>
      <c r="I94" s="69" t="s">
        <v>47</v>
      </c>
      <c r="J94" s="70">
        <v>8374.26</v>
      </c>
      <c r="K94" s="70">
        <f t="shared" si="18"/>
        <v>22195.24</v>
      </c>
      <c r="L94" s="71">
        <f t="shared" si="13"/>
        <v>30569.5</v>
      </c>
      <c r="M94" s="282">
        <v>6514.17</v>
      </c>
      <c r="N94" s="71"/>
      <c r="O94" s="71">
        <f t="shared" si="25"/>
        <v>24055.33</v>
      </c>
      <c r="P94" s="71"/>
      <c r="Q94" s="71">
        <f t="shared" si="26"/>
        <v>24055.33</v>
      </c>
      <c r="R94" s="122">
        <f t="shared" si="27"/>
        <v>10291.41581258</v>
      </c>
      <c r="S94" s="71">
        <f t="shared" si="14"/>
        <v>10291.42</v>
      </c>
      <c r="T94" s="71">
        <f t="shared" si="28"/>
        <v>34346.75</v>
      </c>
      <c r="U94" s="351" t="s">
        <v>97</v>
      </c>
      <c r="V94" s="102">
        <f t="shared" si="22"/>
        <v>0</v>
      </c>
      <c r="W94" s="73">
        <f t="shared" si="23"/>
        <v>0</v>
      </c>
      <c r="X94" s="74">
        <f t="shared" si="24"/>
        <v>34346.75</v>
      </c>
      <c r="Y94" s="289">
        <v>1500</v>
      </c>
      <c r="Z94" s="289">
        <v>1903</v>
      </c>
      <c r="AA94" s="7"/>
      <c r="AB94" s="7"/>
    </row>
    <row r="95" spans="1:28" ht="28.5" customHeight="1" x14ac:dyDescent="0.2">
      <c r="A95" s="41">
        <v>84</v>
      </c>
      <c r="B95" s="162" t="s">
        <v>430</v>
      </c>
      <c r="C95" s="188">
        <v>80021800265</v>
      </c>
      <c r="D95" s="292" t="s">
        <v>431</v>
      </c>
      <c r="E95" s="162" t="s">
        <v>432</v>
      </c>
      <c r="F95" s="162" t="s">
        <v>433</v>
      </c>
      <c r="G95" s="162" t="s">
        <v>126</v>
      </c>
      <c r="H95" s="50">
        <v>3</v>
      </c>
      <c r="I95" s="69" t="s">
        <v>47</v>
      </c>
      <c r="J95" s="70">
        <v>8374.26</v>
      </c>
      <c r="K95" s="70">
        <f t="shared" si="18"/>
        <v>33292.86</v>
      </c>
      <c r="L95" s="71">
        <f t="shared" si="13"/>
        <v>41667.120000000003</v>
      </c>
      <c r="M95" s="282">
        <v>13947.29</v>
      </c>
      <c r="N95" s="71"/>
      <c r="O95" s="71">
        <f t="shared" si="25"/>
        <v>27719.83</v>
      </c>
      <c r="P95" s="71"/>
      <c r="Q95" s="71">
        <f t="shared" si="26"/>
        <v>27719.83</v>
      </c>
      <c r="R95" s="122">
        <f t="shared" si="27"/>
        <v>14027.499881670001</v>
      </c>
      <c r="S95" s="71">
        <f t="shared" si="14"/>
        <v>14027.5</v>
      </c>
      <c r="T95" s="71">
        <f t="shared" si="28"/>
        <v>41747.33</v>
      </c>
      <c r="U95" s="72" t="s">
        <v>47</v>
      </c>
      <c r="V95" s="102">
        <f t="shared" si="22"/>
        <v>1669.89</v>
      </c>
      <c r="W95" s="73">
        <f t="shared" si="23"/>
        <v>2</v>
      </c>
      <c r="X95" s="74">
        <f t="shared" si="24"/>
        <v>40075.440000000002</v>
      </c>
      <c r="Y95" s="289">
        <v>1501</v>
      </c>
      <c r="Z95" s="289">
        <v>1904</v>
      </c>
      <c r="AA95" s="7"/>
      <c r="AB95" s="7"/>
    </row>
    <row r="96" spans="1:28" ht="28.5" customHeight="1" x14ac:dyDescent="0.2">
      <c r="A96" s="41">
        <v>85</v>
      </c>
      <c r="B96" s="162" t="s">
        <v>434</v>
      </c>
      <c r="C96" s="188">
        <v>92035880266</v>
      </c>
      <c r="D96" s="300" t="s">
        <v>435</v>
      </c>
      <c r="E96" s="162" t="s">
        <v>436</v>
      </c>
      <c r="F96" s="162" t="s">
        <v>437</v>
      </c>
      <c r="G96" s="162" t="s">
        <v>438</v>
      </c>
      <c r="H96" s="50">
        <v>3</v>
      </c>
      <c r="I96" s="69" t="s">
        <v>47</v>
      </c>
      <c r="J96" s="70">
        <v>8374.26</v>
      </c>
      <c r="K96" s="70">
        <f t="shared" si="18"/>
        <v>33292.86</v>
      </c>
      <c r="L96" s="71">
        <f t="shared" si="13"/>
        <v>41667.120000000003</v>
      </c>
      <c r="M96" s="282">
        <v>13947.29</v>
      </c>
      <c r="N96" s="71"/>
      <c r="O96" s="71">
        <f t="shared" si="25"/>
        <v>27719.83</v>
      </c>
      <c r="P96" s="71"/>
      <c r="Q96" s="71">
        <f t="shared" si="26"/>
        <v>27719.83</v>
      </c>
      <c r="R96" s="122">
        <f t="shared" si="27"/>
        <v>14027.499881670001</v>
      </c>
      <c r="S96" s="71">
        <f t="shared" si="14"/>
        <v>14027.5</v>
      </c>
      <c r="T96" s="71">
        <f t="shared" si="28"/>
        <v>41747.33</v>
      </c>
      <c r="U96" s="72" t="s">
        <v>47</v>
      </c>
      <c r="V96" s="102">
        <f t="shared" si="22"/>
        <v>1669.89</v>
      </c>
      <c r="W96" s="73">
        <f t="shared" si="23"/>
        <v>2</v>
      </c>
      <c r="X96" s="74">
        <f t="shared" si="24"/>
        <v>40075.440000000002</v>
      </c>
      <c r="Y96" s="289">
        <v>1502</v>
      </c>
      <c r="Z96" s="289">
        <v>1905</v>
      </c>
      <c r="AA96" s="7"/>
      <c r="AB96" s="7"/>
    </row>
    <row r="97" spans="1:28" ht="28.5" customHeight="1" x14ac:dyDescent="0.2">
      <c r="A97" s="41">
        <v>86</v>
      </c>
      <c r="B97" s="162" t="s">
        <v>439</v>
      </c>
      <c r="C97" s="188" t="s">
        <v>440</v>
      </c>
      <c r="D97" s="292" t="s">
        <v>441</v>
      </c>
      <c r="E97" s="162" t="s">
        <v>436</v>
      </c>
      <c r="F97" s="162" t="s">
        <v>442</v>
      </c>
      <c r="G97" s="162" t="s">
        <v>443</v>
      </c>
      <c r="H97" s="50">
        <v>6</v>
      </c>
      <c r="I97" s="69" t="s">
        <v>47</v>
      </c>
      <c r="J97" s="70">
        <v>8374.26</v>
      </c>
      <c r="K97" s="70">
        <f t="shared" si="18"/>
        <v>66585.72</v>
      </c>
      <c r="L97" s="71">
        <f t="shared" si="13"/>
        <v>74959.98</v>
      </c>
      <c r="M97" s="282">
        <v>21380.41</v>
      </c>
      <c r="N97" s="71"/>
      <c r="O97" s="71">
        <f t="shared" si="25"/>
        <v>53579.569999999992</v>
      </c>
      <c r="P97" s="71"/>
      <c r="Q97" s="71">
        <f t="shared" si="26"/>
        <v>53579.569999999992</v>
      </c>
      <c r="R97" s="122">
        <f t="shared" si="27"/>
        <v>25235.752088929999</v>
      </c>
      <c r="S97" s="303">
        <f>ROUND(R97,2)-0.01</f>
        <v>25235.74</v>
      </c>
      <c r="T97" s="71">
        <f t="shared" si="28"/>
        <v>78815.31</v>
      </c>
      <c r="U97" s="351" t="s">
        <v>97</v>
      </c>
      <c r="V97" s="102">
        <f t="shared" si="22"/>
        <v>0</v>
      </c>
      <c r="W97" s="73">
        <f t="shared" si="23"/>
        <v>0</v>
      </c>
      <c r="X97" s="74">
        <f t="shared" si="24"/>
        <v>78815.31</v>
      </c>
      <c r="Y97" s="289">
        <v>1503</v>
      </c>
      <c r="Z97" s="289">
        <v>1906</v>
      </c>
      <c r="AA97" s="7"/>
    </row>
    <row r="98" spans="1:28" ht="28.5" customHeight="1" x14ac:dyDescent="0.2">
      <c r="A98" s="41">
        <v>87</v>
      </c>
      <c r="B98" s="162" t="s">
        <v>444</v>
      </c>
      <c r="C98" s="188">
        <v>83004050262</v>
      </c>
      <c r="D98" s="292" t="s">
        <v>445</v>
      </c>
      <c r="E98" s="162" t="s">
        <v>436</v>
      </c>
      <c r="F98" s="162" t="s">
        <v>446</v>
      </c>
      <c r="G98" s="162" t="s">
        <v>447</v>
      </c>
      <c r="H98" s="50">
        <v>2</v>
      </c>
      <c r="I98" s="69" t="s">
        <v>47</v>
      </c>
      <c r="J98" s="70">
        <v>8374.26</v>
      </c>
      <c r="K98" s="70">
        <f t="shared" si="18"/>
        <v>22195.24</v>
      </c>
      <c r="L98" s="71">
        <f t="shared" si="13"/>
        <v>30569.5</v>
      </c>
      <c r="M98" s="282">
        <v>10230.73</v>
      </c>
      <c r="N98" s="71"/>
      <c r="O98" s="71">
        <f t="shared" si="25"/>
        <v>20338.77</v>
      </c>
      <c r="P98" s="71"/>
      <c r="Q98" s="71">
        <f t="shared" si="26"/>
        <v>20338.77</v>
      </c>
      <c r="R98" s="122">
        <f t="shared" si="27"/>
        <v>10291.41581258</v>
      </c>
      <c r="S98" s="71">
        <f t="shared" si="14"/>
        <v>10291.42</v>
      </c>
      <c r="T98" s="71">
        <f t="shared" si="28"/>
        <v>30630.190000000002</v>
      </c>
      <c r="U98" s="72" t="s">
        <v>47</v>
      </c>
      <c r="V98" s="102">
        <f t="shared" si="22"/>
        <v>1225.21</v>
      </c>
      <c r="W98" s="73">
        <f t="shared" si="23"/>
        <v>2</v>
      </c>
      <c r="X98" s="74">
        <f t="shared" si="24"/>
        <v>29402.980000000003</v>
      </c>
      <c r="Y98" s="289">
        <v>1504</v>
      </c>
      <c r="Z98" s="289">
        <v>1907</v>
      </c>
      <c r="AA98" s="7"/>
      <c r="AB98" s="7"/>
    </row>
    <row r="99" spans="1:28" ht="28.5" customHeight="1" x14ac:dyDescent="0.2">
      <c r="A99" s="41">
        <v>88</v>
      </c>
      <c r="B99" s="162" t="s">
        <v>448</v>
      </c>
      <c r="C99" s="188">
        <v>92000240264</v>
      </c>
      <c r="D99" s="292" t="s">
        <v>449</v>
      </c>
      <c r="E99" s="162" t="s">
        <v>436</v>
      </c>
      <c r="F99" s="162" t="s">
        <v>450</v>
      </c>
      <c r="G99" s="162" t="s">
        <v>451</v>
      </c>
      <c r="H99" s="50">
        <v>2</v>
      </c>
      <c r="I99" s="69" t="s">
        <v>47</v>
      </c>
      <c r="J99" s="70">
        <v>8374.26</v>
      </c>
      <c r="K99" s="70">
        <f t="shared" si="18"/>
        <v>22195.24</v>
      </c>
      <c r="L99" s="71">
        <f t="shared" si="13"/>
        <v>30569.5</v>
      </c>
      <c r="M99" s="282">
        <v>10230.73</v>
      </c>
      <c r="N99" s="71"/>
      <c r="O99" s="71">
        <f t="shared" si="25"/>
        <v>20338.77</v>
      </c>
      <c r="P99" s="71"/>
      <c r="Q99" s="71">
        <f t="shared" si="26"/>
        <v>20338.77</v>
      </c>
      <c r="R99" s="122">
        <f t="shared" si="27"/>
        <v>10291.41581258</v>
      </c>
      <c r="S99" s="71">
        <f t="shared" si="14"/>
        <v>10291.42</v>
      </c>
      <c r="T99" s="71">
        <f t="shared" si="28"/>
        <v>30630.190000000002</v>
      </c>
      <c r="U99" s="72" t="s">
        <v>47</v>
      </c>
      <c r="V99" s="102">
        <f t="shared" si="22"/>
        <v>1225.21</v>
      </c>
      <c r="W99" s="73">
        <f t="shared" si="23"/>
        <v>2</v>
      </c>
      <c r="X99" s="74">
        <f t="shared" si="24"/>
        <v>29402.980000000003</v>
      </c>
      <c r="Y99" s="289">
        <v>1505</v>
      </c>
      <c r="Z99" s="289">
        <v>1908</v>
      </c>
      <c r="AA99" s="7"/>
      <c r="AB99" s="7"/>
    </row>
    <row r="100" spans="1:28" ht="39.75" customHeight="1" x14ac:dyDescent="0.2">
      <c r="A100" s="41">
        <v>89</v>
      </c>
      <c r="B100" s="162" t="s">
        <v>452</v>
      </c>
      <c r="C100" s="188" t="s">
        <v>453</v>
      </c>
      <c r="D100" s="292" t="s">
        <v>454</v>
      </c>
      <c r="E100" s="162" t="s">
        <v>436</v>
      </c>
      <c r="F100" s="162" t="s">
        <v>455</v>
      </c>
      <c r="G100" s="162" t="s">
        <v>456</v>
      </c>
      <c r="H100" s="50">
        <v>3</v>
      </c>
      <c r="I100" s="69" t="s">
        <v>47</v>
      </c>
      <c r="J100" s="70">
        <v>8374.26</v>
      </c>
      <c r="K100" s="70">
        <f t="shared" si="18"/>
        <v>33292.86</v>
      </c>
      <c r="L100" s="71">
        <f t="shared" si="13"/>
        <v>41667.120000000003</v>
      </c>
      <c r="M100" s="282">
        <v>10230.73</v>
      </c>
      <c r="N100" s="71"/>
      <c r="O100" s="71">
        <f t="shared" si="25"/>
        <v>31436.390000000003</v>
      </c>
      <c r="P100" s="71"/>
      <c r="Q100" s="71">
        <f t="shared" si="26"/>
        <v>31436.390000000003</v>
      </c>
      <c r="R100" s="122">
        <f t="shared" si="27"/>
        <v>14027.499881670001</v>
      </c>
      <c r="S100" s="71">
        <f t="shared" si="14"/>
        <v>14027.5</v>
      </c>
      <c r="T100" s="71">
        <f t="shared" si="28"/>
        <v>45463.89</v>
      </c>
      <c r="U100" s="72" t="s">
        <v>47</v>
      </c>
      <c r="V100" s="102">
        <f t="shared" si="22"/>
        <v>1818.56</v>
      </c>
      <c r="W100" s="73">
        <f t="shared" si="23"/>
        <v>2</v>
      </c>
      <c r="X100" s="74">
        <f t="shared" si="24"/>
        <v>43643.33</v>
      </c>
      <c r="Y100" s="289">
        <v>1506</v>
      </c>
      <c r="Z100" s="289">
        <v>1909</v>
      </c>
      <c r="AA100" s="7"/>
      <c r="AB100" s="7"/>
    </row>
    <row r="101" spans="1:28" ht="28.5" customHeight="1" x14ac:dyDescent="0.2">
      <c r="A101" s="41">
        <v>90</v>
      </c>
      <c r="B101" s="163" t="s">
        <v>457</v>
      </c>
      <c r="C101" s="176" t="s">
        <v>458</v>
      </c>
      <c r="D101" s="292" t="s">
        <v>459</v>
      </c>
      <c r="E101" s="162" t="s">
        <v>436</v>
      </c>
      <c r="F101" s="162" t="s">
        <v>460</v>
      </c>
      <c r="G101" s="162" t="s">
        <v>461</v>
      </c>
      <c r="H101" s="50">
        <v>0</v>
      </c>
      <c r="I101" s="83" t="s">
        <v>97</v>
      </c>
      <c r="J101" s="70">
        <v>8374.26</v>
      </c>
      <c r="K101" s="70">
        <v>0</v>
      </c>
      <c r="L101" s="71">
        <f t="shared" si="13"/>
        <v>8374.26</v>
      </c>
      <c r="M101" s="282">
        <v>2797.6</v>
      </c>
      <c r="N101" s="71"/>
      <c r="O101" s="71">
        <f t="shared" si="25"/>
        <v>5576.66</v>
      </c>
      <c r="P101" s="71"/>
      <c r="Q101" s="71">
        <f t="shared" si="26"/>
        <v>5576.66</v>
      </c>
      <c r="R101" s="122">
        <f t="shared" si="27"/>
        <v>2819.2476744000001</v>
      </c>
      <c r="S101" s="71">
        <f t="shared" si="14"/>
        <v>2819.25</v>
      </c>
      <c r="T101" s="89">
        <f t="shared" si="28"/>
        <v>8395.91</v>
      </c>
      <c r="U101" s="72" t="s">
        <v>47</v>
      </c>
      <c r="V101" s="102">
        <f t="shared" si="22"/>
        <v>335.84</v>
      </c>
      <c r="W101" s="73">
        <f t="shared" si="23"/>
        <v>2</v>
      </c>
      <c r="X101" s="74">
        <f t="shared" si="24"/>
        <v>8058.07</v>
      </c>
      <c r="Y101" s="289">
        <v>1507</v>
      </c>
      <c r="Z101" s="289">
        <v>1910</v>
      </c>
      <c r="AA101" s="7"/>
    </row>
    <row r="102" spans="1:28" ht="28.5" customHeight="1" x14ac:dyDescent="0.2">
      <c r="A102" s="41">
        <v>91</v>
      </c>
      <c r="B102" s="162" t="s">
        <v>462</v>
      </c>
      <c r="C102" s="188">
        <v>83000450268</v>
      </c>
      <c r="D102" s="301" t="s">
        <v>463</v>
      </c>
      <c r="E102" s="162" t="s">
        <v>436</v>
      </c>
      <c r="F102" s="162" t="s">
        <v>464</v>
      </c>
      <c r="G102" s="163" t="s">
        <v>465</v>
      </c>
      <c r="H102" s="50">
        <v>2</v>
      </c>
      <c r="I102" s="69" t="s">
        <v>47</v>
      </c>
      <c r="J102" s="70">
        <v>8374.26</v>
      </c>
      <c r="K102" s="70">
        <f t="shared" si="18"/>
        <v>22195.24</v>
      </c>
      <c r="L102" s="71">
        <f t="shared" si="13"/>
        <v>30569.5</v>
      </c>
      <c r="M102" s="282">
        <v>10230.73</v>
      </c>
      <c r="N102" s="71"/>
      <c r="O102" s="71">
        <f t="shared" si="25"/>
        <v>20338.77</v>
      </c>
      <c r="P102" s="71"/>
      <c r="Q102" s="71">
        <f t="shared" si="26"/>
        <v>20338.77</v>
      </c>
      <c r="R102" s="122">
        <f t="shared" si="27"/>
        <v>10291.41581258</v>
      </c>
      <c r="S102" s="71">
        <f t="shared" si="14"/>
        <v>10291.42</v>
      </c>
      <c r="T102" s="71">
        <f t="shared" si="28"/>
        <v>30630.190000000002</v>
      </c>
      <c r="U102" s="72" t="s">
        <v>47</v>
      </c>
      <c r="V102" s="102">
        <f t="shared" si="22"/>
        <v>1225.21</v>
      </c>
      <c r="W102" s="73">
        <f t="shared" si="23"/>
        <v>2</v>
      </c>
      <c r="X102" s="74">
        <f t="shared" si="24"/>
        <v>29402.980000000003</v>
      </c>
      <c r="Y102" s="289">
        <v>1508</v>
      </c>
      <c r="Z102" s="289">
        <v>1911</v>
      </c>
      <c r="AA102" s="7"/>
      <c r="AB102" s="7"/>
    </row>
    <row r="103" spans="1:28" ht="28.5" customHeight="1" x14ac:dyDescent="0.2">
      <c r="A103" s="251">
        <v>92</v>
      </c>
      <c r="B103" s="252" t="s">
        <v>466</v>
      </c>
      <c r="C103" s="253" t="s">
        <v>467</v>
      </c>
      <c r="D103" s="295" t="s">
        <v>468</v>
      </c>
      <c r="E103" s="252" t="s">
        <v>469</v>
      </c>
      <c r="F103" s="252" t="s">
        <v>470</v>
      </c>
      <c r="G103" s="252" t="s">
        <v>470</v>
      </c>
      <c r="H103" s="262">
        <v>1</v>
      </c>
      <c r="I103" s="255" t="s">
        <v>47</v>
      </c>
      <c r="J103" s="277">
        <v>8374.26</v>
      </c>
      <c r="K103" s="277">
        <f t="shared" si="18"/>
        <v>11097.62</v>
      </c>
      <c r="L103" s="256">
        <f t="shared" si="13"/>
        <v>19471.88</v>
      </c>
      <c r="M103" s="283">
        <v>6514.17</v>
      </c>
      <c r="N103" s="256"/>
      <c r="O103" s="256">
        <f t="shared" si="25"/>
        <v>12957.710000000001</v>
      </c>
      <c r="P103" s="256"/>
      <c r="Q103" s="256">
        <f t="shared" si="26"/>
        <v>12957.710000000001</v>
      </c>
      <c r="R103" s="257">
        <v>0</v>
      </c>
      <c r="S103" s="256">
        <f t="shared" si="14"/>
        <v>0</v>
      </c>
      <c r="T103" s="256">
        <f t="shared" si="28"/>
        <v>12957.710000000001</v>
      </c>
      <c r="U103" s="258" t="s">
        <v>47</v>
      </c>
      <c r="V103" s="354">
        <f t="shared" si="22"/>
        <v>518.30999999999995</v>
      </c>
      <c r="W103" s="259">
        <f t="shared" si="23"/>
        <v>2</v>
      </c>
      <c r="X103" s="260">
        <f t="shared" si="24"/>
        <v>12437.400000000001</v>
      </c>
      <c r="Y103" s="340">
        <v>1509</v>
      </c>
      <c r="Z103" s="340">
        <v>1912</v>
      </c>
      <c r="AA103" s="7"/>
      <c r="AB103" s="7" t="s">
        <v>132</v>
      </c>
    </row>
    <row r="104" spans="1:28" ht="28.5" customHeight="1" x14ac:dyDescent="0.2">
      <c r="A104" s="41">
        <v>93</v>
      </c>
      <c r="B104" s="162" t="s">
        <v>471</v>
      </c>
      <c r="C104" s="188">
        <v>94151560268</v>
      </c>
      <c r="D104" s="292" t="s">
        <v>472</v>
      </c>
      <c r="E104" s="162" t="s">
        <v>469</v>
      </c>
      <c r="F104" s="162" t="s">
        <v>473</v>
      </c>
      <c r="G104" s="162" t="s">
        <v>474</v>
      </c>
      <c r="H104" s="50">
        <v>4</v>
      </c>
      <c r="I104" s="69" t="s">
        <v>47</v>
      </c>
      <c r="J104" s="70">
        <v>8374.26</v>
      </c>
      <c r="K104" s="70">
        <f t="shared" si="18"/>
        <v>44390.48</v>
      </c>
      <c r="L104" s="71">
        <f t="shared" si="13"/>
        <v>52764.740000000005</v>
      </c>
      <c r="M104" s="282">
        <v>17663.849999999999</v>
      </c>
      <c r="N104" s="71"/>
      <c r="O104" s="71">
        <f t="shared" si="25"/>
        <v>35100.890000000007</v>
      </c>
      <c r="P104" s="71"/>
      <c r="Q104" s="71">
        <f t="shared" si="26"/>
        <v>35100.890000000007</v>
      </c>
      <c r="R104" s="122">
        <f t="shared" ref="R104:R122" si="29">ROUND(X$4/L$249*L104,8)</f>
        <v>17763.583950759999</v>
      </c>
      <c r="S104" s="71">
        <f t="shared" si="14"/>
        <v>17763.580000000002</v>
      </c>
      <c r="T104" s="71">
        <f t="shared" si="28"/>
        <v>52864.470000000008</v>
      </c>
      <c r="U104" s="72" t="s">
        <v>47</v>
      </c>
      <c r="V104" s="102">
        <f t="shared" si="22"/>
        <v>2114.58</v>
      </c>
      <c r="W104" s="73">
        <f t="shared" si="23"/>
        <v>2</v>
      </c>
      <c r="X104" s="74">
        <f t="shared" si="24"/>
        <v>50747.890000000007</v>
      </c>
      <c r="Y104" s="289">
        <v>1510</v>
      </c>
      <c r="Z104" s="289">
        <v>1913</v>
      </c>
      <c r="AA104" s="7"/>
      <c r="AB104" s="7"/>
    </row>
    <row r="105" spans="1:28" ht="28.5" customHeight="1" x14ac:dyDescent="0.2">
      <c r="A105" s="41">
        <v>94</v>
      </c>
      <c r="B105" s="162" t="s">
        <v>475</v>
      </c>
      <c r="C105" s="185" t="s">
        <v>476</v>
      </c>
      <c r="D105" s="301" t="s">
        <v>477</v>
      </c>
      <c r="E105" s="162" t="s">
        <v>478</v>
      </c>
      <c r="F105" s="162" t="s">
        <v>479</v>
      </c>
      <c r="G105" s="162" t="s">
        <v>480</v>
      </c>
      <c r="H105" s="50">
        <v>2</v>
      </c>
      <c r="I105" s="69" t="s">
        <v>47</v>
      </c>
      <c r="J105" s="70">
        <v>8374.26</v>
      </c>
      <c r="K105" s="70">
        <f t="shared" si="18"/>
        <v>22195.24</v>
      </c>
      <c r="L105" s="71">
        <f t="shared" si="13"/>
        <v>30569.5</v>
      </c>
      <c r="M105" s="282">
        <v>6514.17</v>
      </c>
      <c r="N105" s="71"/>
      <c r="O105" s="71">
        <f t="shared" si="25"/>
        <v>24055.33</v>
      </c>
      <c r="P105" s="71"/>
      <c r="Q105" s="71">
        <f t="shared" si="26"/>
        <v>24055.33</v>
      </c>
      <c r="R105" s="122">
        <f t="shared" si="29"/>
        <v>10291.41581258</v>
      </c>
      <c r="S105" s="71">
        <f t="shared" si="14"/>
        <v>10291.42</v>
      </c>
      <c r="T105" s="71">
        <f t="shared" si="28"/>
        <v>34346.75</v>
      </c>
      <c r="U105" s="72" t="s">
        <v>47</v>
      </c>
      <c r="V105" s="102">
        <f t="shared" si="22"/>
        <v>1373.87</v>
      </c>
      <c r="W105" s="73">
        <f t="shared" si="23"/>
        <v>2</v>
      </c>
      <c r="X105" s="74">
        <f t="shared" si="24"/>
        <v>32970.879999999997</v>
      </c>
      <c r="Y105" s="289">
        <v>1511</v>
      </c>
      <c r="Z105" s="289">
        <v>1914</v>
      </c>
      <c r="AA105" s="7"/>
      <c r="AB105" s="7"/>
    </row>
    <row r="106" spans="1:28" ht="28.5" customHeight="1" x14ac:dyDescent="0.2">
      <c r="A106" s="41">
        <v>95</v>
      </c>
      <c r="B106" s="162" t="s">
        <v>481</v>
      </c>
      <c r="C106" s="188">
        <v>96000080265</v>
      </c>
      <c r="D106" s="292" t="s">
        <v>482</v>
      </c>
      <c r="E106" s="162" t="s">
        <v>478</v>
      </c>
      <c r="F106" s="162" t="s">
        <v>483</v>
      </c>
      <c r="G106" s="162" t="s">
        <v>484</v>
      </c>
      <c r="H106" s="50">
        <v>1</v>
      </c>
      <c r="I106" s="69" t="s">
        <v>47</v>
      </c>
      <c r="J106" s="70">
        <v>8374.26</v>
      </c>
      <c r="K106" s="70">
        <f t="shared" si="18"/>
        <v>11097.62</v>
      </c>
      <c r="L106" s="71">
        <f t="shared" si="13"/>
        <v>19471.88</v>
      </c>
      <c r="M106" s="282">
        <v>6514.17</v>
      </c>
      <c r="N106" s="71"/>
      <c r="O106" s="71">
        <f t="shared" si="25"/>
        <v>12957.710000000001</v>
      </c>
      <c r="P106" s="71"/>
      <c r="Q106" s="71">
        <f t="shared" si="26"/>
        <v>12957.710000000001</v>
      </c>
      <c r="R106" s="122">
        <f t="shared" si="29"/>
        <v>6555.33174349</v>
      </c>
      <c r="S106" s="71">
        <f t="shared" si="14"/>
        <v>6555.33</v>
      </c>
      <c r="T106" s="71">
        <f t="shared" si="28"/>
        <v>19513.04</v>
      </c>
      <c r="U106" s="72" t="s">
        <v>47</v>
      </c>
      <c r="V106" s="102">
        <f t="shared" si="22"/>
        <v>780.52</v>
      </c>
      <c r="W106" s="73">
        <f t="shared" si="23"/>
        <v>2</v>
      </c>
      <c r="X106" s="74">
        <f t="shared" si="24"/>
        <v>18730.52</v>
      </c>
      <c r="Y106" s="289">
        <v>1512</v>
      </c>
      <c r="Z106" s="289">
        <v>1915</v>
      </c>
      <c r="AA106" s="7"/>
      <c r="AB106" s="7"/>
    </row>
    <row r="107" spans="1:28" ht="28.5" customHeight="1" x14ac:dyDescent="0.2">
      <c r="A107" s="41">
        <v>96</v>
      </c>
      <c r="B107" s="162" t="s">
        <v>485</v>
      </c>
      <c r="C107" s="185" t="s">
        <v>486</v>
      </c>
      <c r="D107" s="292" t="s">
        <v>487</v>
      </c>
      <c r="E107" s="162" t="s">
        <v>478</v>
      </c>
      <c r="F107" s="162" t="s">
        <v>488</v>
      </c>
      <c r="G107" s="162" t="s">
        <v>489</v>
      </c>
      <c r="H107" s="50">
        <v>1</v>
      </c>
      <c r="I107" s="69" t="s">
        <v>47</v>
      </c>
      <c r="J107" s="70">
        <v>8374.26</v>
      </c>
      <c r="K107" s="70">
        <f t="shared" si="18"/>
        <v>11097.62</v>
      </c>
      <c r="L107" s="71">
        <f t="shared" si="13"/>
        <v>19471.88</v>
      </c>
      <c r="M107" s="282">
        <v>6514.17</v>
      </c>
      <c r="N107" s="71"/>
      <c r="O107" s="71">
        <f t="shared" si="25"/>
        <v>12957.710000000001</v>
      </c>
      <c r="P107" s="71"/>
      <c r="Q107" s="71">
        <f t="shared" si="26"/>
        <v>12957.710000000001</v>
      </c>
      <c r="R107" s="122">
        <f t="shared" si="29"/>
        <v>6555.33174349</v>
      </c>
      <c r="S107" s="71">
        <f t="shared" si="14"/>
        <v>6555.33</v>
      </c>
      <c r="T107" s="71">
        <f t="shared" si="28"/>
        <v>19513.04</v>
      </c>
      <c r="U107" s="72" t="s">
        <v>47</v>
      </c>
      <c r="V107" s="102">
        <f t="shared" si="22"/>
        <v>780.52</v>
      </c>
      <c r="W107" s="73">
        <f t="shared" si="23"/>
        <v>2</v>
      </c>
      <c r="X107" s="74">
        <f t="shared" si="24"/>
        <v>18730.52</v>
      </c>
      <c r="Y107" s="289">
        <v>1513</v>
      </c>
      <c r="Z107" s="289">
        <v>1916</v>
      </c>
      <c r="AA107" s="7"/>
      <c r="AB107" s="7"/>
    </row>
    <row r="108" spans="1:28" ht="28.5" customHeight="1" x14ac:dyDescent="0.2">
      <c r="A108" s="41">
        <v>97</v>
      </c>
      <c r="B108" s="162" t="s">
        <v>490</v>
      </c>
      <c r="C108" s="188">
        <v>80012490266</v>
      </c>
      <c r="D108" s="292" t="s">
        <v>491</v>
      </c>
      <c r="E108" s="162" t="s">
        <v>492</v>
      </c>
      <c r="F108" s="162" t="s">
        <v>85</v>
      </c>
      <c r="G108" s="162" t="s">
        <v>85</v>
      </c>
      <c r="H108" s="50">
        <v>6</v>
      </c>
      <c r="I108" s="69" t="s">
        <v>47</v>
      </c>
      <c r="J108" s="70">
        <v>8374.26</v>
      </c>
      <c r="K108" s="70">
        <f t="shared" si="18"/>
        <v>66585.72</v>
      </c>
      <c r="L108" s="71">
        <f t="shared" si="13"/>
        <v>74959.98</v>
      </c>
      <c r="M108" s="282">
        <v>25096.98</v>
      </c>
      <c r="N108" s="71"/>
      <c r="O108" s="71">
        <f t="shared" si="25"/>
        <v>49863</v>
      </c>
      <c r="P108" s="71"/>
      <c r="Q108" s="71">
        <f t="shared" si="26"/>
        <v>49863</v>
      </c>
      <c r="R108" s="122">
        <f t="shared" si="29"/>
        <v>25235.752088929999</v>
      </c>
      <c r="S108" s="303">
        <f>ROUND(R108,2)-0.01</f>
        <v>25235.74</v>
      </c>
      <c r="T108" s="71">
        <f t="shared" si="28"/>
        <v>75098.740000000005</v>
      </c>
      <c r="U108" s="72" t="s">
        <v>47</v>
      </c>
      <c r="V108" s="102">
        <f t="shared" si="22"/>
        <v>3003.95</v>
      </c>
      <c r="W108" s="73">
        <f t="shared" si="23"/>
        <v>2</v>
      </c>
      <c r="X108" s="74">
        <f t="shared" si="24"/>
        <v>72092.790000000008</v>
      </c>
      <c r="Y108" s="289">
        <v>1514</v>
      </c>
      <c r="Z108" s="289">
        <v>1917</v>
      </c>
      <c r="AA108" s="7"/>
      <c r="AB108" s="7"/>
    </row>
    <row r="109" spans="1:28" ht="28.5" customHeight="1" x14ac:dyDescent="0.2">
      <c r="A109" s="41">
        <v>98</v>
      </c>
      <c r="B109" s="162" t="s">
        <v>493</v>
      </c>
      <c r="C109" s="188">
        <v>83001130265</v>
      </c>
      <c r="D109" s="292" t="s">
        <v>494</v>
      </c>
      <c r="E109" s="162" t="s">
        <v>495</v>
      </c>
      <c r="F109" s="162" t="s">
        <v>496</v>
      </c>
      <c r="G109" s="162" t="s">
        <v>353</v>
      </c>
      <c r="H109" s="50">
        <v>2</v>
      </c>
      <c r="I109" s="69" t="s">
        <v>47</v>
      </c>
      <c r="J109" s="70">
        <v>8374.26</v>
      </c>
      <c r="K109" s="70">
        <f t="shared" si="18"/>
        <v>22195.24</v>
      </c>
      <c r="L109" s="71">
        <f t="shared" si="13"/>
        <v>30569.5</v>
      </c>
      <c r="M109" s="282">
        <v>10230.73</v>
      </c>
      <c r="N109" s="71"/>
      <c r="O109" s="71">
        <f t="shared" si="25"/>
        <v>20338.77</v>
      </c>
      <c r="P109" s="71"/>
      <c r="Q109" s="71">
        <f t="shared" si="26"/>
        <v>20338.77</v>
      </c>
      <c r="R109" s="122">
        <f t="shared" si="29"/>
        <v>10291.41581258</v>
      </c>
      <c r="S109" s="71">
        <f t="shared" si="14"/>
        <v>10291.42</v>
      </c>
      <c r="T109" s="71">
        <f t="shared" si="28"/>
        <v>30630.190000000002</v>
      </c>
      <c r="U109" s="72" t="s">
        <v>47</v>
      </c>
      <c r="V109" s="102">
        <f t="shared" si="22"/>
        <v>1225.21</v>
      </c>
      <c r="W109" s="73">
        <f t="shared" si="23"/>
        <v>2</v>
      </c>
      <c r="X109" s="74">
        <f t="shared" si="24"/>
        <v>29402.980000000003</v>
      </c>
      <c r="Y109" s="289">
        <v>1515</v>
      </c>
      <c r="Z109" s="289">
        <v>1918</v>
      </c>
      <c r="AA109" s="7"/>
      <c r="AB109" s="7"/>
    </row>
    <row r="110" spans="1:28" ht="28.5" customHeight="1" x14ac:dyDescent="0.2">
      <c r="A110" s="41">
        <v>99</v>
      </c>
      <c r="B110" s="162" t="s">
        <v>497</v>
      </c>
      <c r="C110" s="185" t="s">
        <v>498</v>
      </c>
      <c r="D110" s="292" t="s">
        <v>499</v>
      </c>
      <c r="E110" s="162" t="s">
        <v>500</v>
      </c>
      <c r="F110" s="162" t="s">
        <v>501</v>
      </c>
      <c r="G110" s="162" t="s">
        <v>502</v>
      </c>
      <c r="H110" s="50">
        <v>7</v>
      </c>
      <c r="I110" s="69" t="s">
        <v>47</v>
      </c>
      <c r="J110" s="70">
        <v>8374.26</v>
      </c>
      <c r="K110" s="70">
        <f t="shared" si="18"/>
        <v>77683.34</v>
      </c>
      <c r="L110" s="71">
        <f t="shared" si="13"/>
        <v>86057.599999999991</v>
      </c>
      <c r="M110" s="282">
        <v>32530.1</v>
      </c>
      <c r="N110" s="71"/>
      <c r="O110" s="71">
        <f t="shared" si="25"/>
        <v>53527.499999999993</v>
      </c>
      <c r="P110" s="71"/>
      <c r="Q110" s="71">
        <f t="shared" si="26"/>
        <v>53527.499999999993</v>
      </c>
      <c r="R110" s="122">
        <f t="shared" si="29"/>
        <v>28971.83615802</v>
      </c>
      <c r="S110" s="303">
        <f>ROUND(R110,2)-0.01</f>
        <v>28971.83</v>
      </c>
      <c r="T110" s="71">
        <f t="shared" si="28"/>
        <v>82499.329999999987</v>
      </c>
      <c r="U110" s="72" t="s">
        <v>47</v>
      </c>
      <c r="V110" s="102">
        <f t="shared" si="22"/>
        <v>3299.97</v>
      </c>
      <c r="W110" s="73">
        <f t="shared" si="23"/>
        <v>2</v>
      </c>
      <c r="X110" s="74">
        <f t="shared" si="24"/>
        <v>79197.359999999986</v>
      </c>
      <c r="Y110" s="289">
        <v>1516</v>
      </c>
      <c r="Z110" s="289">
        <v>1919</v>
      </c>
      <c r="AA110" s="7"/>
      <c r="AB110" s="7"/>
    </row>
    <row r="111" spans="1:28" ht="28.5" customHeight="1" x14ac:dyDescent="0.2">
      <c r="A111" s="41">
        <v>100</v>
      </c>
      <c r="B111" s="162" t="s">
        <v>503</v>
      </c>
      <c r="C111" s="185" t="s">
        <v>504</v>
      </c>
      <c r="D111" s="292" t="s">
        <v>505</v>
      </c>
      <c r="E111" s="162" t="s">
        <v>506</v>
      </c>
      <c r="F111" s="162" t="s">
        <v>102</v>
      </c>
      <c r="G111" s="162" t="s">
        <v>507</v>
      </c>
      <c r="H111" s="50">
        <v>4</v>
      </c>
      <c r="I111" s="69" t="s">
        <v>47</v>
      </c>
      <c r="J111" s="70">
        <v>8374.26</v>
      </c>
      <c r="K111" s="70">
        <f t="shared" si="18"/>
        <v>44390.48</v>
      </c>
      <c r="L111" s="71">
        <f t="shared" si="13"/>
        <v>52764.740000000005</v>
      </c>
      <c r="M111" s="282">
        <v>17663.849999999999</v>
      </c>
      <c r="N111" s="71"/>
      <c r="O111" s="71">
        <f t="shared" si="25"/>
        <v>35100.890000000007</v>
      </c>
      <c r="P111" s="71"/>
      <c r="Q111" s="71">
        <f t="shared" si="26"/>
        <v>35100.890000000007</v>
      </c>
      <c r="R111" s="122">
        <f t="shared" si="29"/>
        <v>17763.583950759999</v>
      </c>
      <c r="S111" s="71">
        <f t="shared" si="14"/>
        <v>17763.580000000002</v>
      </c>
      <c r="T111" s="71">
        <f t="shared" si="28"/>
        <v>52864.470000000008</v>
      </c>
      <c r="U111" s="72" t="s">
        <v>47</v>
      </c>
      <c r="V111" s="102">
        <f t="shared" si="22"/>
        <v>2114.58</v>
      </c>
      <c r="W111" s="73">
        <f t="shared" si="23"/>
        <v>2</v>
      </c>
      <c r="X111" s="74">
        <f t="shared" si="24"/>
        <v>50747.890000000007</v>
      </c>
      <c r="Y111" s="289">
        <v>1517</v>
      </c>
      <c r="Z111" s="289">
        <v>1920</v>
      </c>
      <c r="AA111" s="7"/>
      <c r="AB111" s="7"/>
    </row>
    <row r="112" spans="1:28" ht="28.5" customHeight="1" x14ac:dyDescent="0.2">
      <c r="A112" s="41">
        <v>101</v>
      </c>
      <c r="B112" s="162" t="s">
        <v>508</v>
      </c>
      <c r="C112" s="188">
        <v>80011770262</v>
      </c>
      <c r="D112" s="292" t="s">
        <v>509</v>
      </c>
      <c r="E112" s="162" t="s">
        <v>506</v>
      </c>
      <c r="F112" s="162" t="s">
        <v>510</v>
      </c>
      <c r="G112" s="162" t="s">
        <v>511</v>
      </c>
      <c r="H112" s="50">
        <v>3</v>
      </c>
      <c r="I112" s="69" t="s">
        <v>47</v>
      </c>
      <c r="J112" s="70">
        <v>8374.26</v>
      </c>
      <c r="K112" s="70">
        <f t="shared" si="18"/>
        <v>33292.86</v>
      </c>
      <c r="L112" s="71">
        <f t="shared" si="13"/>
        <v>41667.120000000003</v>
      </c>
      <c r="M112" s="282">
        <v>13947.29</v>
      </c>
      <c r="N112" s="71"/>
      <c r="O112" s="71">
        <f t="shared" si="25"/>
        <v>27719.83</v>
      </c>
      <c r="P112" s="71"/>
      <c r="Q112" s="71">
        <f t="shared" si="26"/>
        <v>27719.83</v>
      </c>
      <c r="R112" s="122">
        <f t="shared" si="29"/>
        <v>14027.499881670001</v>
      </c>
      <c r="S112" s="71">
        <f t="shared" si="14"/>
        <v>14027.5</v>
      </c>
      <c r="T112" s="71">
        <f t="shared" si="28"/>
        <v>41747.33</v>
      </c>
      <c r="U112" s="72" t="s">
        <v>47</v>
      </c>
      <c r="V112" s="102">
        <f t="shared" si="22"/>
        <v>1669.89</v>
      </c>
      <c r="W112" s="73">
        <f t="shared" si="23"/>
        <v>2</v>
      </c>
      <c r="X112" s="74">
        <f t="shared" si="24"/>
        <v>40075.440000000002</v>
      </c>
      <c r="Y112" s="289">
        <v>1518</v>
      </c>
      <c r="Z112" s="289">
        <v>1921</v>
      </c>
      <c r="AA112" s="7"/>
      <c r="AB112" s="7"/>
    </row>
    <row r="113" spans="1:28" ht="28.5" customHeight="1" x14ac:dyDescent="0.2">
      <c r="A113" s="41">
        <v>102</v>
      </c>
      <c r="B113" s="162" t="s">
        <v>512</v>
      </c>
      <c r="C113" s="185" t="s">
        <v>513</v>
      </c>
      <c r="D113" s="292" t="s">
        <v>514</v>
      </c>
      <c r="E113" s="162" t="s">
        <v>515</v>
      </c>
      <c r="F113" s="162" t="s">
        <v>516</v>
      </c>
      <c r="G113" s="162" t="s">
        <v>517</v>
      </c>
      <c r="H113" s="50">
        <v>4</v>
      </c>
      <c r="I113" s="69" t="s">
        <v>47</v>
      </c>
      <c r="J113" s="70">
        <v>8374.26</v>
      </c>
      <c r="K113" s="70">
        <f t="shared" si="18"/>
        <v>44390.48</v>
      </c>
      <c r="L113" s="71">
        <f t="shared" si="13"/>
        <v>52764.740000000005</v>
      </c>
      <c r="M113" s="282">
        <v>21380.41</v>
      </c>
      <c r="N113" s="71"/>
      <c r="O113" s="71">
        <f t="shared" si="25"/>
        <v>31384.330000000005</v>
      </c>
      <c r="P113" s="71"/>
      <c r="Q113" s="71">
        <f t="shared" si="26"/>
        <v>31384.330000000005</v>
      </c>
      <c r="R113" s="122">
        <f t="shared" si="29"/>
        <v>17763.583950759999</v>
      </c>
      <c r="S113" s="71">
        <f t="shared" si="14"/>
        <v>17763.580000000002</v>
      </c>
      <c r="T113" s="71">
        <f t="shared" si="28"/>
        <v>49147.91</v>
      </c>
      <c r="U113" s="72" t="s">
        <v>47</v>
      </c>
      <c r="V113" s="102">
        <f t="shared" si="22"/>
        <v>1965.92</v>
      </c>
      <c r="W113" s="73">
        <f t="shared" si="23"/>
        <v>2</v>
      </c>
      <c r="X113" s="74">
        <f t="shared" si="24"/>
        <v>47179.990000000005</v>
      </c>
      <c r="Y113" s="289">
        <v>1519</v>
      </c>
      <c r="Z113" s="289">
        <v>1922</v>
      </c>
      <c r="AA113" s="7"/>
      <c r="AB113" s="7"/>
    </row>
    <row r="114" spans="1:28" ht="28.5" customHeight="1" x14ac:dyDescent="0.2">
      <c r="A114" s="41">
        <v>103</v>
      </c>
      <c r="B114" s="162" t="s">
        <v>518</v>
      </c>
      <c r="C114" s="185" t="s">
        <v>519</v>
      </c>
      <c r="D114" s="292" t="s">
        <v>520</v>
      </c>
      <c r="E114" s="163" t="s">
        <v>521</v>
      </c>
      <c r="F114" s="162" t="s">
        <v>249</v>
      </c>
      <c r="G114" s="161" t="s">
        <v>522</v>
      </c>
      <c r="H114" s="229">
        <v>3</v>
      </c>
      <c r="I114" s="69" t="s">
        <v>47</v>
      </c>
      <c r="J114" s="70">
        <v>8374.26</v>
      </c>
      <c r="K114" s="70">
        <f t="shared" si="18"/>
        <v>33292.86</v>
      </c>
      <c r="L114" s="71">
        <f>J114+K114</f>
        <v>41667.120000000003</v>
      </c>
      <c r="M114" s="282">
        <v>13947.29</v>
      </c>
      <c r="N114" s="71"/>
      <c r="O114" s="71">
        <f t="shared" si="25"/>
        <v>27719.83</v>
      </c>
      <c r="P114" s="71"/>
      <c r="Q114" s="71">
        <f t="shared" si="26"/>
        <v>27719.83</v>
      </c>
      <c r="R114" s="122">
        <f t="shared" si="29"/>
        <v>14027.499881670001</v>
      </c>
      <c r="S114" s="71">
        <f t="shared" si="14"/>
        <v>14027.5</v>
      </c>
      <c r="T114" s="71">
        <f t="shared" si="28"/>
        <v>41747.33</v>
      </c>
      <c r="U114" s="72" t="s">
        <v>47</v>
      </c>
      <c r="V114" s="102">
        <f t="shared" si="22"/>
        <v>1669.89</v>
      </c>
      <c r="W114" s="73">
        <f t="shared" si="23"/>
        <v>2</v>
      </c>
      <c r="X114" s="74">
        <f t="shared" si="24"/>
        <v>40075.440000000002</v>
      </c>
      <c r="Y114" s="289">
        <v>1520</v>
      </c>
      <c r="Z114" s="289">
        <v>1923</v>
      </c>
      <c r="AA114" s="7"/>
      <c r="AB114" s="7"/>
    </row>
    <row r="115" spans="1:28" ht="28.5" customHeight="1" x14ac:dyDescent="0.2">
      <c r="A115" s="41">
        <v>104</v>
      </c>
      <c r="B115" s="162" t="s">
        <v>523</v>
      </c>
      <c r="C115" s="188">
        <v>83002870265</v>
      </c>
      <c r="D115" s="292" t="s">
        <v>524</v>
      </c>
      <c r="E115" s="163" t="s">
        <v>521</v>
      </c>
      <c r="F115" s="162" t="s">
        <v>525</v>
      </c>
      <c r="G115" s="162" t="s">
        <v>526</v>
      </c>
      <c r="H115" s="50">
        <v>2</v>
      </c>
      <c r="I115" s="69" t="s">
        <v>47</v>
      </c>
      <c r="J115" s="70">
        <v>8374.26</v>
      </c>
      <c r="K115" s="70">
        <f t="shared" si="18"/>
        <v>22195.24</v>
      </c>
      <c r="L115" s="71">
        <f t="shared" si="13"/>
        <v>30569.5</v>
      </c>
      <c r="M115" s="282">
        <v>10230.73</v>
      </c>
      <c r="N115" s="71"/>
      <c r="O115" s="71">
        <f t="shared" si="25"/>
        <v>20338.77</v>
      </c>
      <c r="P115" s="71"/>
      <c r="Q115" s="71">
        <f t="shared" si="26"/>
        <v>20338.77</v>
      </c>
      <c r="R115" s="122">
        <f t="shared" si="29"/>
        <v>10291.41581258</v>
      </c>
      <c r="S115" s="71">
        <f t="shared" si="14"/>
        <v>10291.42</v>
      </c>
      <c r="T115" s="71">
        <f t="shared" si="28"/>
        <v>30630.190000000002</v>
      </c>
      <c r="U115" s="72" t="s">
        <v>47</v>
      </c>
      <c r="V115" s="102">
        <f t="shared" si="22"/>
        <v>1225.21</v>
      </c>
      <c r="W115" s="73">
        <f t="shared" si="23"/>
        <v>2</v>
      </c>
      <c r="X115" s="74">
        <f t="shared" si="24"/>
        <v>29402.980000000003</v>
      </c>
      <c r="Y115" s="289">
        <v>1521</v>
      </c>
      <c r="Z115" s="289">
        <v>1924</v>
      </c>
      <c r="AA115" s="7"/>
      <c r="AB115" s="7"/>
    </row>
    <row r="116" spans="1:28" ht="28.5" customHeight="1" x14ac:dyDescent="0.2">
      <c r="A116" s="41">
        <v>105</v>
      </c>
      <c r="B116" s="162" t="s">
        <v>527</v>
      </c>
      <c r="C116" s="188">
        <v>80019090580</v>
      </c>
      <c r="D116" s="292" t="s">
        <v>528</v>
      </c>
      <c r="E116" s="163" t="s">
        <v>521</v>
      </c>
      <c r="F116" s="162" t="s">
        <v>529</v>
      </c>
      <c r="G116" s="207" t="s">
        <v>530</v>
      </c>
      <c r="H116" s="50">
        <v>3</v>
      </c>
      <c r="I116" s="69" t="s">
        <v>47</v>
      </c>
      <c r="J116" s="70">
        <v>8374.26</v>
      </c>
      <c r="K116" s="70">
        <f t="shared" si="18"/>
        <v>33292.86</v>
      </c>
      <c r="L116" s="71">
        <f t="shared" si="13"/>
        <v>41667.120000000003</v>
      </c>
      <c r="M116" s="282">
        <v>10230.73</v>
      </c>
      <c r="N116" s="71"/>
      <c r="O116" s="71">
        <f t="shared" si="25"/>
        <v>31436.390000000003</v>
      </c>
      <c r="P116" s="71"/>
      <c r="Q116" s="71">
        <f t="shared" si="26"/>
        <v>31436.390000000003</v>
      </c>
      <c r="R116" s="122">
        <f t="shared" si="29"/>
        <v>14027.499881670001</v>
      </c>
      <c r="S116" s="71">
        <f t="shared" si="14"/>
        <v>14027.5</v>
      </c>
      <c r="T116" s="71">
        <f t="shared" si="28"/>
        <v>45463.89</v>
      </c>
      <c r="U116" s="72" t="s">
        <v>47</v>
      </c>
      <c r="V116" s="102">
        <f t="shared" si="22"/>
        <v>1818.56</v>
      </c>
      <c r="W116" s="73">
        <f t="shared" si="23"/>
        <v>2</v>
      </c>
      <c r="X116" s="74">
        <f t="shared" si="24"/>
        <v>43643.33</v>
      </c>
      <c r="Y116" s="289">
        <v>1522</v>
      </c>
      <c r="Z116" s="289">
        <v>1925</v>
      </c>
      <c r="AA116" s="7"/>
      <c r="AB116" s="7"/>
    </row>
    <row r="117" spans="1:28" ht="28.5" customHeight="1" x14ac:dyDescent="0.2">
      <c r="A117" s="41">
        <v>106</v>
      </c>
      <c r="B117" s="162" t="s">
        <v>531</v>
      </c>
      <c r="C117" s="188">
        <v>94008440268</v>
      </c>
      <c r="D117" s="292" t="s">
        <v>532</v>
      </c>
      <c r="E117" s="163" t="s">
        <v>533</v>
      </c>
      <c r="F117" s="162" t="s">
        <v>102</v>
      </c>
      <c r="G117" s="162" t="s">
        <v>534</v>
      </c>
      <c r="H117" s="50">
        <v>8</v>
      </c>
      <c r="I117" s="69" t="s">
        <v>47</v>
      </c>
      <c r="J117" s="70">
        <v>8374.26</v>
      </c>
      <c r="K117" s="70">
        <f t="shared" si="18"/>
        <v>88780.96</v>
      </c>
      <c r="L117" s="71">
        <f t="shared" si="13"/>
        <v>97155.22</v>
      </c>
      <c r="M117" s="282">
        <v>36246.660000000003</v>
      </c>
      <c r="N117" s="71"/>
      <c r="O117" s="71">
        <f t="shared" si="25"/>
        <v>60908.56</v>
      </c>
      <c r="P117" s="71"/>
      <c r="Q117" s="71">
        <f t="shared" si="26"/>
        <v>60908.56</v>
      </c>
      <c r="R117" s="122">
        <f t="shared" si="29"/>
        <v>32707.92022711</v>
      </c>
      <c r="S117" s="303">
        <f>ROUND(R117,2)-0.01</f>
        <v>32707.91</v>
      </c>
      <c r="T117" s="71">
        <f t="shared" si="28"/>
        <v>93616.47</v>
      </c>
      <c r="U117" s="72" t="s">
        <v>47</v>
      </c>
      <c r="V117" s="102">
        <f t="shared" si="22"/>
        <v>3744.66</v>
      </c>
      <c r="W117" s="73">
        <f t="shared" si="23"/>
        <v>2</v>
      </c>
      <c r="X117" s="74">
        <f t="shared" si="24"/>
        <v>89869.81</v>
      </c>
      <c r="Y117" s="289">
        <v>1523</v>
      </c>
      <c r="Z117" s="289">
        <v>1926</v>
      </c>
      <c r="AA117" s="7"/>
      <c r="AB117" s="7"/>
    </row>
    <row r="118" spans="1:28" ht="28.5" customHeight="1" x14ac:dyDescent="0.2">
      <c r="A118" s="41">
        <v>107</v>
      </c>
      <c r="B118" s="162" t="s">
        <v>535</v>
      </c>
      <c r="C118" s="188">
        <v>80008590269</v>
      </c>
      <c r="D118" s="292" t="s">
        <v>536</v>
      </c>
      <c r="E118" s="162" t="s">
        <v>533</v>
      </c>
      <c r="F118" s="162" t="s">
        <v>537</v>
      </c>
      <c r="G118" s="162" t="s">
        <v>538</v>
      </c>
      <c r="H118" s="50">
        <v>5</v>
      </c>
      <c r="I118" s="69" t="s">
        <v>47</v>
      </c>
      <c r="J118" s="70">
        <v>8374.26</v>
      </c>
      <c r="K118" s="70">
        <f t="shared" si="18"/>
        <v>55488.1</v>
      </c>
      <c r="L118" s="71">
        <f t="shared" si="13"/>
        <v>63862.36</v>
      </c>
      <c r="M118" s="282">
        <v>17663.849999999999</v>
      </c>
      <c r="N118" s="71"/>
      <c r="O118" s="71">
        <f t="shared" si="25"/>
        <v>46198.51</v>
      </c>
      <c r="P118" s="71"/>
      <c r="Q118" s="71">
        <f t="shared" si="26"/>
        <v>46198.51</v>
      </c>
      <c r="R118" s="122">
        <f t="shared" si="29"/>
        <v>21499.66801985</v>
      </c>
      <c r="S118" s="71">
        <f t="shared" si="14"/>
        <v>21499.67</v>
      </c>
      <c r="T118" s="71">
        <f t="shared" si="28"/>
        <v>67698.179999999993</v>
      </c>
      <c r="U118" s="72" t="s">
        <v>47</v>
      </c>
      <c r="V118" s="102">
        <f t="shared" si="22"/>
        <v>2707.93</v>
      </c>
      <c r="W118" s="73">
        <f t="shared" si="23"/>
        <v>2</v>
      </c>
      <c r="X118" s="74">
        <f t="shared" si="24"/>
        <v>64988.249999999993</v>
      </c>
      <c r="Y118" s="289">
        <v>1524</v>
      </c>
      <c r="Z118" s="289">
        <v>1927</v>
      </c>
      <c r="AA118" s="7"/>
      <c r="AB118" s="7"/>
    </row>
    <row r="119" spans="1:28" ht="28.5" customHeight="1" x14ac:dyDescent="0.2">
      <c r="A119" s="40">
        <v>108</v>
      </c>
      <c r="B119" s="164" t="s">
        <v>539</v>
      </c>
      <c r="C119" s="193">
        <v>94151890269</v>
      </c>
      <c r="D119" s="297" t="s">
        <v>540</v>
      </c>
      <c r="E119" s="164" t="s">
        <v>533</v>
      </c>
      <c r="F119" s="164" t="s">
        <v>541</v>
      </c>
      <c r="G119" s="164" t="s">
        <v>542</v>
      </c>
      <c r="H119" s="148">
        <v>3</v>
      </c>
      <c r="I119" s="75" t="s">
        <v>47</v>
      </c>
      <c r="J119" s="70">
        <v>8374.26</v>
      </c>
      <c r="K119" s="70">
        <f t="shared" si="18"/>
        <v>33292.86</v>
      </c>
      <c r="L119" s="76">
        <f t="shared" si="13"/>
        <v>41667.120000000003</v>
      </c>
      <c r="M119" s="285">
        <v>13947.29</v>
      </c>
      <c r="N119" s="76"/>
      <c r="O119" s="76">
        <f t="shared" si="25"/>
        <v>27719.83</v>
      </c>
      <c r="P119" s="76"/>
      <c r="Q119" s="76">
        <f t="shared" si="26"/>
        <v>27719.83</v>
      </c>
      <c r="R119" s="123">
        <f t="shared" si="29"/>
        <v>14027.499881670001</v>
      </c>
      <c r="S119" s="76">
        <f t="shared" si="14"/>
        <v>14027.5</v>
      </c>
      <c r="T119" s="76">
        <f t="shared" si="28"/>
        <v>41747.33</v>
      </c>
      <c r="U119" s="77" t="s">
        <v>47</v>
      </c>
      <c r="V119" s="78">
        <f t="shared" si="22"/>
        <v>1669.89</v>
      </c>
      <c r="W119" s="70">
        <f t="shared" si="23"/>
        <v>2</v>
      </c>
      <c r="X119" s="79">
        <f t="shared" si="24"/>
        <v>40075.440000000002</v>
      </c>
      <c r="Y119" s="289">
        <v>1525</v>
      </c>
      <c r="Z119" s="289">
        <v>1928</v>
      </c>
      <c r="AA119" s="7"/>
    </row>
    <row r="120" spans="1:28" ht="28.5" customHeight="1" x14ac:dyDescent="0.2">
      <c r="A120" s="238">
        <v>110</v>
      </c>
      <c r="B120" s="162" t="s">
        <v>543</v>
      </c>
      <c r="C120" s="188">
        <v>80008630263</v>
      </c>
      <c r="D120" s="292" t="s">
        <v>544</v>
      </c>
      <c r="E120" s="162" t="s">
        <v>533</v>
      </c>
      <c r="F120" s="162" t="s">
        <v>545</v>
      </c>
      <c r="G120" s="162" t="s">
        <v>546</v>
      </c>
      <c r="H120" s="50">
        <v>4</v>
      </c>
      <c r="I120" s="69" t="s">
        <v>47</v>
      </c>
      <c r="J120" s="73">
        <v>8374.26</v>
      </c>
      <c r="K120" s="73">
        <f t="shared" si="18"/>
        <v>44390.48</v>
      </c>
      <c r="L120" s="71">
        <f t="shared" si="13"/>
        <v>52764.740000000005</v>
      </c>
      <c r="M120" s="282">
        <f>17663.85+10230.73</f>
        <v>27894.579999999998</v>
      </c>
      <c r="N120" s="237"/>
      <c r="O120" s="71">
        <f>L120-M120</f>
        <v>24870.160000000007</v>
      </c>
      <c r="P120" s="71"/>
      <c r="Q120" s="71">
        <f>O120+P120</f>
        <v>24870.160000000007</v>
      </c>
      <c r="R120" s="122">
        <f t="shared" si="29"/>
        <v>17763.583950759999</v>
      </c>
      <c r="S120" s="71">
        <f t="shared" si="14"/>
        <v>17763.580000000002</v>
      </c>
      <c r="T120" s="71">
        <f t="shared" si="28"/>
        <v>42633.740000000005</v>
      </c>
      <c r="U120" s="72" t="s">
        <v>47</v>
      </c>
      <c r="V120" s="73">
        <f t="shared" si="22"/>
        <v>1705.35</v>
      </c>
      <c r="W120" s="73">
        <f t="shared" si="23"/>
        <v>2</v>
      </c>
      <c r="X120" s="231">
        <f t="shared" si="24"/>
        <v>40926.390000000007</v>
      </c>
      <c r="Y120" s="335">
        <v>1526</v>
      </c>
      <c r="Z120" s="334">
        <v>1929</v>
      </c>
      <c r="AA120" s="5"/>
      <c r="AB120" s="7"/>
    </row>
    <row r="121" spans="1:28" ht="28.5" customHeight="1" x14ac:dyDescent="0.2">
      <c r="A121" s="138">
        <v>11</v>
      </c>
      <c r="B121" s="232" t="s">
        <v>547</v>
      </c>
      <c r="C121" s="187" t="s">
        <v>548</v>
      </c>
      <c r="D121" s="294" t="s">
        <v>549</v>
      </c>
      <c r="E121" s="232" t="s">
        <v>550</v>
      </c>
      <c r="F121" s="232" t="s">
        <v>551</v>
      </c>
      <c r="G121" s="232" t="s">
        <v>552</v>
      </c>
      <c r="H121" s="233">
        <v>3</v>
      </c>
      <c r="I121" s="234" t="s">
        <v>47</v>
      </c>
      <c r="J121" s="278">
        <v>8374.26</v>
      </c>
      <c r="K121" s="278">
        <f t="shared" si="18"/>
        <v>33292.86</v>
      </c>
      <c r="L121" s="235">
        <f t="shared" si="13"/>
        <v>41667.120000000003</v>
      </c>
      <c r="M121" s="286">
        <v>13947.29</v>
      </c>
      <c r="N121" s="235"/>
      <c r="O121" s="235">
        <f t="shared" si="25"/>
        <v>27719.83</v>
      </c>
      <c r="P121" s="235"/>
      <c r="Q121" s="235">
        <f t="shared" si="26"/>
        <v>27719.83</v>
      </c>
      <c r="R121" s="236">
        <f t="shared" si="29"/>
        <v>14027.499881670001</v>
      </c>
      <c r="S121" s="235">
        <f t="shared" si="14"/>
        <v>14027.5</v>
      </c>
      <c r="T121" s="235">
        <f t="shared" si="28"/>
        <v>41747.33</v>
      </c>
      <c r="U121" s="99"/>
      <c r="V121" s="59"/>
      <c r="W121" s="59"/>
      <c r="X121" s="59"/>
      <c r="Y121" s="343"/>
      <c r="Z121" s="335"/>
      <c r="AA121" s="7"/>
      <c r="AB121" s="7"/>
    </row>
    <row r="122" spans="1:28" ht="28.5" customHeight="1" x14ac:dyDescent="0.2">
      <c r="A122" s="24">
        <v>112</v>
      </c>
      <c r="B122" s="158" t="s">
        <v>553</v>
      </c>
      <c r="C122" s="188" t="s">
        <v>548</v>
      </c>
      <c r="D122" s="292" t="s">
        <v>549</v>
      </c>
      <c r="E122" s="158" t="s">
        <v>550</v>
      </c>
      <c r="F122" s="158" t="s">
        <v>554</v>
      </c>
      <c r="G122" s="158" t="s">
        <v>552</v>
      </c>
      <c r="H122" s="131">
        <v>3</v>
      </c>
      <c r="I122" s="56" t="s">
        <v>47</v>
      </c>
      <c r="J122" s="57">
        <v>8374.26</v>
      </c>
      <c r="K122" s="57">
        <f t="shared" si="18"/>
        <v>33292.86</v>
      </c>
      <c r="L122" s="58">
        <f t="shared" si="13"/>
        <v>41667.120000000003</v>
      </c>
      <c r="M122" s="280">
        <v>13947.29</v>
      </c>
      <c r="N122" s="58"/>
      <c r="O122" s="58">
        <f t="shared" si="25"/>
        <v>27719.83</v>
      </c>
      <c r="P122" s="58"/>
      <c r="Q122" s="58">
        <f t="shared" si="26"/>
        <v>27719.83</v>
      </c>
      <c r="R122" s="119">
        <f t="shared" si="29"/>
        <v>14027.499881670001</v>
      </c>
      <c r="S122" s="58">
        <f t="shared" si="14"/>
        <v>14027.5</v>
      </c>
      <c r="T122" s="58">
        <f t="shared" si="28"/>
        <v>41747.33</v>
      </c>
      <c r="U122" s="81"/>
      <c r="V122" s="82"/>
      <c r="W122" s="82"/>
      <c r="X122" s="82"/>
      <c r="Y122" s="345"/>
      <c r="Z122" s="337"/>
      <c r="AA122" s="7"/>
      <c r="AB122" s="7"/>
    </row>
    <row r="123" spans="1:28" ht="28.5" customHeight="1" thickBot="1" x14ac:dyDescent="0.25">
      <c r="A123" s="38"/>
      <c r="B123" s="166"/>
      <c r="C123" s="194"/>
      <c r="D123" s="299"/>
      <c r="E123" s="166"/>
      <c r="F123" s="166"/>
      <c r="G123" s="166"/>
      <c r="H123" s="28"/>
      <c r="I123" s="28"/>
      <c r="J123" s="27"/>
      <c r="K123" s="27"/>
      <c r="L123" s="27"/>
      <c r="M123" s="27"/>
      <c r="N123" s="27"/>
      <c r="O123" s="27"/>
      <c r="P123" s="27"/>
      <c r="Q123" s="27"/>
      <c r="R123" s="124"/>
      <c r="S123" s="27"/>
      <c r="T123" s="61">
        <f>SUM(T121:T122)</f>
        <v>83494.66</v>
      </c>
      <c r="U123" s="62" t="s">
        <v>47</v>
      </c>
      <c r="V123" s="63">
        <f t="shared" ref="V123:V186" si="30">IF(U123="no",ROUND(T123*4/100,2), 0)</f>
        <v>3339.79</v>
      </c>
      <c r="W123" s="63">
        <f t="shared" ref="W123:W186" si="31">IF(U123="no",2,0)</f>
        <v>2</v>
      </c>
      <c r="X123" s="212">
        <f t="shared" ref="X123:X186" si="32">T123-V123-W123</f>
        <v>80152.87000000001</v>
      </c>
      <c r="Y123" s="338">
        <v>1528</v>
      </c>
      <c r="Z123" s="338">
        <v>1931</v>
      </c>
      <c r="AA123" s="7"/>
      <c r="AB123" s="7"/>
    </row>
    <row r="124" spans="1:28" ht="28.5" customHeight="1" x14ac:dyDescent="0.2">
      <c r="A124" s="41">
        <v>113</v>
      </c>
      <c r="B124" s="161" t="s">
        <v>555</v>
      </c>
      <c r="C124" s="187" t="s">
        <v>556</v>
      </c>
      <c r="D124" s="294" t="s">
        <v>557</v>
      </c>
      <c r="E124" s="161" t="s">
        <v>558</v>
      </c>
      <c r="F124" s="161" t="s">
        <v>496</v>
      </c>
      <c r="G124" s="161" t="s">
        <v>559</v>
      </c>
      <c r="H124" s="41">
        <v>2</v>
      </c>
      <c r="I124" s="64" t="s">
        <v>47</v>
      </c>
      <c r="J124" s="65">
        <v>8374.26</v>
      </c>
      <c r="K124" s="65">
        <f t="shared" ref="K124:K188" si="33">ROUND(K$10*H124,2)</f>
        <v>22195.24</v>
      </c>
      <c r="L124" s="66">
        <f t="shared" si="13"/>
        <v>30569.5</v>
      </c>
      <c r="M124" s="281">
        <v>13947.29</v>
      </c>
      <c r="N124" s="66"/>
      <c r="O124" s="66">
        <f t="shared" ref="O124:O187" si="34">L124-M124</f>
        <v>16622.21</v>
      </c>
      <c r="P124" s="66"/>
      <c r="Q124" s="66">
        <f t="shared" ref="Q124:Q187" si="35">O124+P124</f>
        <v>16622.21</v>
      </c>
      <c r="R124" s="121">
        <f t="shared" ref="R124:R176" si="36">ROUND(X$4/L$249*L124,8)</f>
        <v>10291.41581258</v>
      </c>
      <c r="S124" s="66">
        <f t="shared" si="14"/>
        <v>10291.42</v>
      </c>
      <c r="T124" s="66">
        <f t="shared" ref="T124:T188" si="37">Q124+S124</f>
        <v>26913.629999999997</v>
      </c>
      <c r="U124" s="67" t="s">
        <v>47</v>
      </c>
      <c r="V124" s="102">
        <f t="shared" si="30"/>
        <v>1076.55</v>
      </c>
      <c r="W124" s="68">
        <f t="shared" si="31"/>
        <v>2</v>
      </c>
      <c r="X124" s="111">
        <f t="shared" si="32"/>
        <v>25835.079999999998</v>
      </c>
      <c r="Y124" s="289">
        <v>1529</v>
      </c>
      <c r="Z124" s="289">
        <v>1932</v>
      </c>
      <c r="AA124" s="7"/>
      <c r="AB124" s="7"/>
    </row>
    <row r="125" spans="1:28" ht="28.5" customHeight="1" x14ac:dyDescent="0.2">
      <c r="A125" s="50">
        <v>114</v>
      </c>
      <c r="B125" s="162" t="s">
        <v>560</v>
      </c>
      <c r="C125" s="185" t="s">
        <v>561</v>
      </c>
      <c r="D125" s="292" t="s">
        <v>562</v>
      </c>
      <c r="E125" s="162" t="s">
        <v>558</v>
      </c>
      <c r="F125" s="162" t="s">
        <v>563</v>
      </c>
      <c r="G125" s="162" t="s">
        <v>564</v>
      </c>
      <c r="H125" s="50">
        <v>3</v>
      </c>
      <c r="I125" s="69" t="s">
        <v>47</v>
      </c>
      <c r="J125" s="70">
        <v>8374.26</v>
      </c>
      <c r="K125" s="70">
        <f t="shared" si="33"/>
        <v>33292.86</v>
      </c>
      <c r="L125" s="71">
        <f t="shared" si="13"/>
        <v>41667.120000000003</v>
      </c>
      <c r="M125" s="282">
        <v>13947.29</v>
      </c>
      <c r="N125" s="71"/>
      <c r="O125" s="71">
        <f t="shared" si="34"/>
        <v>27719.83</v>
      </c>
      <c r="P125" s="71"/>
      <c r="Q125" s="71">
        <f t="shared" si="35"/>
        <v>27719.83</v>
      </c>
      <c r="R125" s="122">
        <f t="shared" si="36"/>
        <v>14027.499881670001</v>
      </c>
      <c r="S125" s="71">
        <f t="shared" si="14"/>
        <v>14027.5</v>
      </c>
      <c r="T125" s="71">
        <f t="shared" si="37"/>
        <v>41747.33</v>
      </c>
      <c r="U125" s="72" t="s">
        <v>47</v>
      </c>
      <c r="V125" s="102">
        <f t="shared" si="30"/>
        <v>1669.89</v>
      </c>
      <c r="W125" s="73">
        <f t="shared" si="31"/>
        <v>2</v>
      </c>
      <c r="X125" s="74">
        <f t="shared" si="32"/>
        <v>40075.440000000002</v>
      </c>
      <c r="Y125" s="289">
        <v>1531</v>
      </c>
      <c r="Z125" s="289">
        <v>1934</v>
      </c>
      <c r="AA125" s="7"/>
      <c r="AB125" s="7"/>
    </row>
    <row r="126" spans="1:28" ht="28.5" customHeight="1" x14ac:dyDescent="0.2">
      <c r="A126" s="41">
        <v>115</v>
      </c>
      <c r="B126" s="162" t="s">
        <v>565</v>
      </c>
      <c r="C126" s="185" t="s">
        <v>566</v>
      </c>
      <c r="D126" s="292" t="s">
        <v>567</v>
      </c>
      <c r="E126" s="162" t="s">
        <v>558</v>
      </c>
      <c r="F126" s="162" t="s">
        <v>102</v>
      </c>
      <c r="G126" s="162" t="s">
        <v>568</v>
      </c>
      <c r="H126" s="50">
        <v>3</v>
      </c>
      <c r="I126" s="69" t="s">
        <v>47</v>
      </c>
      <c r="J126" s="70">
        <v>8374.26</v>
      </c>
      <c r="K126" s="70">
        <f t="shared" si="33"/>
        <v>33292.86</v>
      </c>
      <c r="L126" s="71">
        <f t="shared" si="13"/>
        <v>41667.120000000003</v>
      </c>
      <c r="M126" s="282">
        <v>13947.29</v>
      </c>
      <c r="N126" s="71"/>
      <c r="O126" s="71">
        <f t="shared" si="34"/>
        <v>27719.83</v>
      </c>
      <c r="P126" s="71"/>
      <c r="Q126" s="71">
        <f t="shared" si="35"/>
        <v>27719.83</v>
      </c>
      <c r="R126" s="122">
        <f t="shared" si="36"/>
        <v>14027.499881670001</v>
      </c>
      <c r="S126" s="71">
        <f t="shared" si="14"/>
        <v>14027.5</v>
      </c>
      <c r="T126" s="71">
        <f t="shared" si="37"/>
        <v>41747.33</v>
      </c>
      <c r="U126" s="72" t="s">
        <v>47</v>
      </c>
      <c r="V126" s="102">
        <f t="shared" si="30"/>
        <v>1669.89</v>
      </c>
      <c r="W126" s="73">
        <f t="shared" si="31"/>
        <v>2</v>
      </c>
      <c r="X126" s="74">
        <f t="shared" si="32"/>
        <v>40075.440000000002</v>
      </c>
      <c r="Y126" s="289">
        <v>1532</v>
      </c>
      <c r="Z126" s="289">
        <v>1935</v>
      </c>
      <c r="AA126" s="7"/>
      <c r="AB126" s="7"/>
    </row>
    <row r="127" spans="1:28" ht="28.5" customHeight="1" x14ac:dyDescent="0.2">
      <c r="A127" s="50">
        <v>116</v>
      </c>
      <c r="B127" s="162" t="s">
        <v>569</v>
      </c>
      <c r="C127" s="188">
        <v>80011230267</v>
      </c>
      <c r="D127" s="292" t="s">
        <v>570</v>
      </c>
      <c r="E127" s="162" t="s">
        <v>571</v>
      </c>
      <c r="F127" s="162" t="s">
        <v>572</v>
      </c>
      <c r="G127" s="162" t="s">
        <v>573</v>
      </c>
      <c r="H127" s="50">
        <v>2</v>
      </c>
      <c r="I127" s="69" t="s">
        <v>47</v>
      </c>
      <c r="J127" s="70">
        <v>8374.26</v>
      </c>
      <c r="K127" s="70">
        <f t="shared" si="33"/>
        <v>22195.24</v>
      </c>
      <c r="L127" s="71">
        <f t="shared" si="13"/>
        <v>30569.5</v>
      </c>
      <c r="M127" s="282">
        <v>10230.73</v>
      </c>
      <c r="N127" s="71"/>
      <c r="O127" s="71">
        <f t="shared" si="34"/>
        <v>20338.77</v>
      </c>
      <c r="P127" s="71"/>
      <c r="Q127" s="71">
        <f t="shared" si="35"/>
        <v>20338.77</v>
      </c>
      <c r="R127" s="122">
        <f t="shared" si="36"/>
        <v>10291.41581258</v>
      </c>
      <c r="S127" s="71">
        <f t="shared" si="14"/>
        <v>10291.42</v>
      </c>
      <c r="T127" s="71">
        <f t="shared" si="37"/>
        <v>30630.190000000002</v>
      </c>
      <c r="U127" s="72" t="s">
        <v>47</v>
      </c>
      <c r="V127" s="102">
        <f t="shared" si="30"/>
        <v>1225.21</v>
      </c>
      <c r="W127" s="73">
        <f t="shared" si="31"/>
        <v>2</v>
      </c>
      <c r="X127" s="74">
        <f t="shared" si="32"/>
        <v>29402.980000000003</v>
      </c>
      <c r="Y127" s="289">
        <v>1533</v>
      </c>
      <c r="Z127" s="289">
        <v>1936</v>
      </c>
      <c r="AA127" s="7"/>
      <c r="AB127" s="7"/>
    </row>
    <row r="128" spans="1:28" ht="28.5" customHeight="1" x14ac:dyDescent="0.2">
      <c r="A128" s="41">
        <v>117</v>
      </c>
      <c r="B128" s="162" t="s">
        <v>574</v>
      </c>
      <c r="C128" s="188">
        <v>80008370266</v>
      </c>
      <c r="D128" s="292" t="s">
        <v>575</v>
      </c>
      <c r="E128" s="162" t="s">
        <v>576</v>
      </c>
      <c r="F128" s="162" t="s">
        <v>577</v>
      </c>
      <c r="G128" s="162" t="s">
        <v>578</v>
      </c>
      <c r="H128" s="50">
        <v>2</v>
      </c>
      <c r="I128" s="69" t="s">
        <v>47</v>
      </c>
      <c r="J128" s="70">
        <v>8374.26</v>
      </c>
      <c r="K128" s="70">
        <f t="shared" si="33"/>
        <v>22195.24</v>
      </c>
      <c r="L128" s="71">
        <f t="shared" si="13"/>
        <v>30569.5</v>
      </c>
      <c r="M128" s="282">
        <v>10230.73</v>
      </c>
      <c r="N128" s="71"/>
      <c r="O128" s="71">
        <f t="shared" si="34"/>
        <v>20338.77</v>
      </c>
      <c r="P128" s="71"/>
      <c r="Q128" s="71">
        <f t="shared" si="35"/>
        <v>20338.77</v>
      </c>
      <c r="R128" s="122">
        <f t="shared" si="36"/>
        <v>10291.41581258</v>
      </c>
      <c r="S128" s="71">
        <f t="shared" si="14"/>
        <v>10291.42</v>
      </c>
      <c r="T128" s="71">
        <f t="shared" si="37"/>
        <v>30630.190000000002</v>
      </c>
      <c r="U128" s="72" t="s">
        <v>47</v>
      </c>
      <c r="V128" s="102">
        <f t="shared" si="30"/>
        <v>1225.21</v>
      </c>
      <c r="W128" s="73">
        <f t="shared" si="31"/>
        <v>2</v>
      </c>
      <c r="X128" s="74">
        <f t="shared" si="32"/>
        <v>29402.980000000003</v>
      </c>
      <c r="Y128" s="289">
        <v>1535</v>
      </c>
      <c r="Z128" s="289">
        <v>1938</v>
      </c>
      <c r="AA128" s="7"/>
      <c r="AB128" s="7"/>
    </row>
    <row r="129" spans="1:28" ht="28.5" customHeight="1" x14ac:dyDescent="0.2">
      <c r="A129" s="50">
        <v>118</v>
      </c>
      <c r="B129" s="162" t="s">
        <v>579</v>
      </c>
      <c r="C129" s="188">
        <v>80008490262</v>
      </c>
      <c r="D129" s="292" t="s">
        <v>580</v>
      </c>
      <c r="E129" s="162" t="s">
        <v>576</v>
      </c>
      <c r="F129" s="162" t="s">
        <v>107</v>
      </c>
      <c r="G129" s="162" t="s">
        <v>581</v>
      </c>
      <c r="H129" s="50">
        <v>2</v>
      </c>
      <c r="I129" s="69" t="s">
        <v>47</v>
      </c>
      <c r="J129" s="70">
        <v>8374.26</v>
      </c>
      <c r="K129" s="70">
        <f t="shared" si="33"/>
        <v>22195.24</v>
      </c>
      <c r="L129" s="71">
        <f t="shared" si="13"/>
        <v>30569.5</v>
      </c>
      <c r="M129" s="282">
        <v>10230.73</v>
      </c>
      <c r="N129" s="71"/>
      <c r="O129" s="71">
        <f t="shared" si="34"/>
        <v>20338.77</v>
      </c>
      <c r="P129" s="71"/>
      <c r="Q129" s="71">
        <f t="shared" si="35"/>
        <v>20338.77</v>
      </c>
      <c r="R129" s="122">
        <f t="shared" si="36"/>
        <v>10291.41581258</v>
      </c>
      <c r="S129" s="71">
        <f t="shared" si="14"/>
        <v>10291.42</v>
      </c>
      <c r="T129" s="71">
        <f t="shared" si="37"/>
        <v>30630.190000000002</v>
      </c>
      <c r="U129" s="72" t="s">
        <v>47</v>
      </c>
      <c r="V129" s="102">
        <f t="shared" si="30"/>
        <v>1225.21</v>
      </c>
      <c r="W129" s="73">
        <f t="shared" si="31"/>
        <v>2</v>
      </c>
      <c r="X129" s="74">
        <f t="shared" si="32"/>
        <v>29402.980000000003</v>
      </c>
      <c r="Y129" s="289">
        <v>1536</v>
      </c>
      <c r="Z129" s="289">
        <v>1939</v>
      </c>
      <c r="AA129" s="7"/>
      <c r="AB129" s="7"/>
    </row>
    <row r="130" spans="1:28" ht="28.5" customHeight="1" x14ac:dyDescent="0.2">
      <c r="A130" s="41">
        <v>119</v>
      </c>
      <c r="B130" s="162" t="s">
        <v>582</v>
      </c>
      <c r="C130" s="188" t="s">
        <v>583</v>
      </c>
      <c r="D130" s="301" t="s">
        <v>584</v>
      </c>
      <c r="E130" s="162" t="s">
        <v>576</v>
      </c>
      <c r="F130" s="162" t="s">
        <v>433</v>
      </c>
      <c r="G130" s="162" t="s">
        <v>585</v>
      </c>
      <c r="H130" s="50">
        <v>5</v>
      </c>
      <c r="I130" s="69" t="s">
        <v>47</v>
      </c>
      <c r="J130" s="70">
        <v>8374.26</v>
      </c>
      <c r="K130" s="70">
        <f t="shared" si="33"/>
        <v>55488.1</v>
      </c>
      <c r="L130" s="71">
        <f t="shared" si="13"/>
        <v>63862.36</v>
      </c>
      <c r="M130" s="282">
        <v>25096.98</v>
      </c>
      <c r="N130" s="71"/>
      <c r="O130" s="71">
        <f t="shared" si="34"/>
        <v>38765.380000000005</v>
      </c>
      <c r="P130" s="71"/>
      <c r="Q130" s="71">
        <f t="shared" si="35"/>
        <v>38765.380000000005</v>
      </c>
      <c r="R130" s="122">
        <f t="shared" si="36"/>
        <v>21499.66801985</v>
      </c>
      <c r="S130" s="71">
        <f t="shared" si="14"/>
        <v>21499.67</v>
      </c>
      <c r="T130" s="71">
        <f t="shared" si="37"/>
        <v>60265.05</v>
      </c>
      <c r="U130" s="72" t="s">
        <v>47</v>
      </c>
      <c r="V130" s="102">
        <f t="shared" si="30"/>
        <v>2410.6</v>
      </c>
      <c r="W130" s="73">
        <f t="shared" si="31"/>
        <v>2</v>
      </c>
      <c r="X130" s="74">
        <f t="shared" si="32"/>
        <v>57852.450000000004</v>
      </c>
      <c r="Y130" s="289">
        <v>1537</v>
      </c>
      <c r="Z130" s="289">
        <v>1940</v>
      </c>
      <c r="AA130" s="7"/>
      <c r="AB130" s="7"/>
    </row>
    <row r="131" spans="1:28" ht="28.5" customHeight="1" x14ac:dyDescent="0.2">
      <c r="A131" s="50">
        <v>120</v>
      </c>
      <c r="B131" s="162" t="s">
        <v>586</v>
      </c>
      <c r="C131" s="185" t="s">
        <v>587</v>
      </c>
      <c r="D131" s="292" t="s">
        <v>588</v>
      </c>
      <c r="E131" s="162" t="s">
        <v>589</v>
      </c>
      <c r="F131" s="162" t="s">
        <v>590</v>
      </c>
      <c r="G131" s="162" t="s">
        <v>591</v>
      </c>
      <c r="H131" s="50">
        <v>4</v>
      </c>
      <c r="I131" s="69" t="s">
        <v>47</v>
      </c>
      <c r="J131" s="70">
        <v>8374.26</v>
      </c>
      <c r="K131" s="70">
        <f t="shared" si="33"/>
        <v>44390.48</v>
      </c>
      <c r="L131" s="71">
        <f t="shared" si="13"/>
        <v>52764.740000000005</v>
      </c>
      <c r="M131" s="282">
        <v>17663.849999999999</v>
      </c>
      <c r="N131" s="71"/>
      <c r="O131" s="71">
        <f t="shared" si="34"/>
        <v>35100.890000000007</v>
      </c>
      <c r="P131" s="71"/>
      <c r="Q131" s="71">
        <f t="shared" si="35"/>
        <v>35100.890000000007</v>
      </c>
      <c r="R131" s="122">
        <f t="shared" si="36"/>
        <v>17763.583950759999</v>
      </c>
      <c r="S131" s="71">
        <f t="shared" si="14"/>
        <v>17763.580000000002</v>
      </c>
      <c r="T131" s="71">
        <f t="shared" si="37"/>
        <v>52864.470000000008</v>
      </c>
      <c r="U131" s="72" t="s">
        <v>47</v>
      </c>
      <c r="V131" s="102">
        <f t="shared" si="30"/>
        <v>2114.58</v>
      </c>
      <c r="W131" s="73">
        <f t="shared" si="31"/>
        <v>2</v>
      </c>
      <c r="X131" s="74">
        <f t="shared" si="32"/>
        <v>50747.890000000007</v>
      </c>
      <c r="Y131" s="289">
        <v>1538</v>
      </c>
      <c r="Z131" s="289">
        <v>1941</v>
      </c>
      <c r="AA131" s="7"/>
      <c r="AB131" s="7"/>
    </row>
    <row r="132" spans="1:28" ht="28.5" customHeight="1" x14ac:dyDescent="0.2">
      <c r="A132" s="41">
        <v>121</v>
      </c>
      <c r="B132" s="162" t="s">
        <v>592</v>
      </c>
      <c r="C132" s="185" t="s">
        <v>593</v>
      </c>
      <c r="D132" s="292" t="s">
        <v>594</v>
      </c>
      <c r="E132" s="162" t="s">
        <v>595</v>
      </c>
      <c r="F132" s="162" t="s">
        <v>596</v>
      </c>
      <c r="G132" s="162" t="s">
        <v>597</v>
      </c>
      <c r="H132" s="50">
        <v>5</v>
      </c>
      <c r="I132" s="69" t="s">
        <v>47</v>
      </c>
      <c r="J132" s="70">
        <v>8374.26</v>
      </c>
      <c r="K132" s="70">
        <f t="shared" si="33"/>
        <v>55488.1</v>
      </c>
      <c r="L132" s="71">
        <f t="shared" si="13"/>
        <v>63862.36</v>
      </c>
      <c r="M132" s="282">
        <v>13947.29</v>
      </c>
      <c r="N132" s="71"/>
      <c r="O132" s="71">
        <f t="shared" si="34"/>
        <v>49915.07</v>
      </c>
      <c r="P132" s="71"/>
      <c r="Q132" s="71">
        <f t="shared" si="35"/>
        <v>49915.07</v>
      </c>
      <c r="R132" s="122">
        <f t="shared" si="36"/>
        <v>21499.66801985</v>
      </c>
      <c r="S132" s="71">
        <f t="shared" si="14"/>
        <v>21499.67</v>
      </c>
      <c r="T132" s="71">
        <f t="shared" si="37"/>
        <v>71414.739999999991</v>
      </c>
      <c r="U132" s="72" t="s">
        <v>47</v>
      </c>
      <c r="V132" s="102">
        <f t="shared" si="30"/>
        <v>2856.59</v>
      </c>
      <c r="W132" s="73">
        <f t="shared" si="31"/>
        <v>2</v>
      </c>
      <c r="X132" s="74">
        <f t="shared" si="32"/>
        <v>68556.149999999994</v>
      </c>
      <c r="Y132" s="289">
        <v>1539</v>
      </c>
      <c r="Z132" s="289">
        <v>1942</v>
      </c>
      <c r="AA132" s="7"/>
      <c r="AB132" s="7"/>
    </row>
    <row r="133" spans="1:28" ht="28.5" customHeight="1" x14ac:dyDescent="0.2">
      <c r="A133" s="50">
        <v>122</v>
      </c>
      <c r="B133" s="162" t="s">
        <v>598</v>
      </c>
      <c r="C133" s="188">
        <v>80008430268</v>
      </c>
      <c r="D133" s="301" t="s">
        <v>599</v>
      </c>
      <c r="E133" s="162" t="s">
        <v>600</v>
      </c>
      <c r="F133" s="162" t="s">
        <v>107</v>
      </c>
      <c r="G133" s="162" t="s">
        <v>601</v>
      </c>
      <c r="H133" s="50">
        <v>2</v>
      </c>
      <c r="I133" s="69" t="s">
        <v>47</v>
      </c>
      <c r="J133" s="70">
        <v>8374.26</v>
      </c>
      <c r="K133" s="70">
        <f t="shared" si="33"/>
        <v>22195.24</v>
      </c>
      <c r="L133" s="71">
        <f t="shared" si="13"/>
        <v>30569.5</v>
      </c>
      <c r="M133" s="282">
        <v>13947.29</v>
      </c>
      <c r="N133" s="71"/>
      <c r="O133" s="71">
        <f t="shared" si="34"/>
        <v>16622.21</v>
      </c>
      <c r="P133" s="71"/>
      <c r="Q133" s="71">
        <f t="shared" si="35"/>
        <v>16622.21</v>
      </c>
      <c r="R133" s="122">
        <f t="shared" si="36"/>
        <v>10291.41581258</v>
      </c>
      <c r="S133" s="71">
        <f t="shared" si="14"/>
        <v>10291.42</v>
      </c>
      <c r="T133" s="71">
        <f t="shared" si="37"/>
        <v>26913.629999999997</v>
      </c>
      <c r="U133" s="72" t="s">
        <v>47</v>
      </c>
      <c r="V133" s="102">
        <f t="shared" si="30"/>
        <v>1076.55</v>
      </c>
      <c r="W133" s="73">
        <f t="shared" si="31"/>
        <v>2</v>
      </c>
      <c r="X133" s="74">
        <f t="shared" si="32"/>
        <v>25835.079999999998</v>
      </c>
      <c r="Y133" s="289">
        <v>1540</v>
      </c>
      <c r="Z133" s="289">
        <v>1943</v>
      </c>
      <c r="AA133" s="7"/>
      <c r="AB133" s="7"/>
    </row>
    <row r="134" spans="1:28" ht="28.5" customHeight="1" x14ac:dyDescent="0.2">
      <c r="A134" s="41">
        <v>123</v>
      </c>
      <c r="B134" s="162" t="s">
        <v>602</v>
      </c>
      <c r="C134" s="188">
        <v>80008390264</v>
      </c>
      <c r="D134" s="292" t="s">
        <v>603</v>
      </c>
      <c r="E134" s="162" t="s">
        <v>600</v>
      </c>
      <c r="F134" s="162" t="s">
        <v>604</v>
      </c>
      <c r="G134" s="162" t="s">
        <v>605</v>
      </c>
      <c r="H134" s="50">
        <v>5</v>
      </c>
      <c r="I134" s="69" t="s">
        <v>47</v>
      </c>
      <c r="J134" s="70">
        <v>8374.26</v>
      </c>
      <c r="K134" s="70">
        <f t="shared" si="33"/>
        <v>55488.1</v>
      </c>
      <c r="L134" s="71">
        <f t="shared" si="13"/>
        <v>63862.36</v>
      </c>
      <c r="M134" s="282">
        <v>17663.849999999999</v>
      </c>
      <c r="N134" s="71"/>
      <c r="O134" s="71">
        <f t="shared" si="34"/>
        <v>46198.51</v>
      </c>
      <c r="P134" s="71"/>
      <c r="Q134" s="71">
        <f t="shared" si="35"/>
        <v>46198.51</v>
      </c>
      <c r="R134" s="122">
        <f t="shared" si="36"/>
        <v>21499.66801985</v>
      </c>
      <c r="S134" s="71">
        <f t="shared" si="14"/>
        <v>21499.67</v>
      </c>
      <c r="T134" s="71">
        <f t="shared" si="37"/>
        <v>67698.179999999993</v>
      </c>
      <c r="U134" s="72" t="s">
        <v>47</v>
      </c>
      <c r="V134" s="102">
        <f t="shared" si="30"/>
        <v>2707.93</v>
      </c>
      <c r="W134" s="73">
        <f t="shared" si="31"/>
        <v>2</v>
      </c>
      <c r="X134" s="74">
        <f t="shared" si="32"/>
        <v>64988.249999999993</v>
      </c>
      <c r="Y134" s="289">
        <v>1541</v>
      </c>
      <c r="Z134" s="289">
        <v>1944</v>
      </c>
      <c r="AA134" s="7"/>
      <c r="AB134" s="7"/>
    </row>
    <row r="135" spans="1:28" ht="28.5" customHeight="1" x14ac:dyDescent="0.2">
      <c r="A135" s="50">
        <v>124</v>
      </c>
      <c r="B135" s="162" t="s">
        <v>606</v>
      </c>
      <c r="C135" s="188">
        <v>94151910265</v>
      </c>
      <c r="D135" s="292" t="s">
        <v>607</v>
      </c>
      <c r="E135" s="162" t="s">
        <v>608</v>
      </c>
      <c r="F135" s="162" t="s">
        <v>609</v>
      </c>
      <c r="G135" s="162" t="s">
        <v>610</v>
      </c>
      <c r="H135" s="50">
        <v>3</v>
      </c>
      <c r="I135" s="69" t="s">
        <v>47</v>
      </c>
      <c r="J135" s="70">
        <v>8374.26</v>
      </c>
      <c r="K135" s="70">
        <f t="shared" si="33"/>
        <v>33292.86</v>
      </c>
      <c r="L135" s="71">
        <f t="shared" si="13"/>
        <v>41667.120000000003</v>
      </c>
      <c r="M135" s="282">
        <v>13947.29</v>
      </c>
      <c r="N135" s="71"/>
      <c r="O135" s="71">
        <f t="shared" si="34"/>
        <v>27719.83</v>
      </c>
      <c r="P135" s="71"/>
      <c r="Q135" s="71">
        <f t="shared" si="35"/>
        <v>27719.83</v>
      </c>
      <c r="R135" s="122">
        <f t="shared" si="36"/>
        <v>14027.499881670001</v>
      </c>
      <c r="S135" s="71">
        <f t="shared" si="14"/>
        <v>14027.5</v>
      </c>
      <c r="T135" s="71">
        <f t="shared" si="37"/>
        <v>41747.33</v>
      </c>
      <c r="U135" s="72" t="s">
        <v>47</v>
      </c>
      <c r="V135" s="102">
        <f t="shared" si="30"/>
        <v>1669.89</v>
      </c>
      <c r="W135" s="73">
        <f t="shared" si="31"/>
        <v>2</v>
      </c>
      <c r="X135" s="74">
        <f t="shared" si="32"/>
        <v>40075.440000000002</v>
      </c>
      <c r="Y135" s="289">
        <v>1542</v>
      </c>
      <c r="Z135" s="289">
        <v>1945</v>
      </c>
      <c r="AA135" s="7"/>
      <c r="AB135" s="7"/>
    </row>
    <row r="136" spans="1:28" ht="28.5" customHeight="1" x14ac:dyDescent="0.2">
      <c r="A136" s="41">
        <v>125</v>
      </c>
      <c r="B136" s="162" t="s">
        <v>611</v>
      </c>
      <c r="C136" s="188">
        <v>80008350268</v>
      </c>
      <c r="D136" s="292" t="s">
        <v>612</v>
      </c>
      <c r="E136" s="162" t="s">
        <v>608</v>
      </c>
      <c r="F136" s="162" t="s">
        <v>107</v>
      </c>
      <c r="G136" s="162" t="s">
        <v>613</v>
      </c>
      <c r="H136" s="50">
        <v>2</v>
      </c>
      <c r="I136" s="69" t="s">
        <v>47</v>
      </c>
      <c r="J136" s="70">
        <v>8374.26</v>
      </c>
      <c r="K136" s="70">
        <f t="shared" si="33"/>
        <v>22195.24</v>
      </c>
      <c r="L136" s="71">
        <f t="shared" si="13"/>
        <v>30569.5</v>
      </c>
      <c r="M136" s="282">
        <v>10230.73</v>
      </c>
      <c r="N136" s="71"/>
      <c r="O136" s="71">
        <f t="shared" si="34"/>
        <v>20338.77</v>
      </c>
      <c r="P136" s="71"/>
      <c r="Q136" s="71">
        <f t="shared" si="35"/>
        <v>20338.77</v>
      </c>
      <c r="R136" s="122">
        <f t="shared" si="36"/>
        <v>10291.41581258</v>
      </c>
      <c r="S136" s="71">
        <f t="shared" si="14"/>
        <v>10291.42</v>
      </c>
      <c r="T136" s="71">
        <f t="shared" si="37"/>
        <v>30630.190000000002</v>
      </c>
      <c r="U136" s="72" t="s">
        <v>47</v>
      </c>
      <c r="V136" s="102">
        <f t="shared" si="30"/>
        <v>1225.21</v>
      </c>
      <c r="W136" s="73">
        <f t="shared" si="31"/>
        <v>2</v>
      </c>
      <c r="X136" s="74">
        <f t="shared" si="32"/>
        <v>29402.980000000003</v>
      </c>
      <c r="Y136" s="289">
        <v>1543</v>
      </c>
      <c r="Z136" s="289">
        <v>1946</v>
      </c>
      <c r="AA136" s="7"/>
      <c r="AB136" s="7"/>
    </row>
    <row r="137" spans="1:28" ht="28.5" customHeight="1" x14ac:dyDescent="0.2">
      <c r="A137" s="50">
        <v>126</v>
      </c>
      <c r="B137" s="162" t="s">
        <v>614</v>
      </c>
      <c r="C137" s="185" t="s">
        <v>615</v>
      </c>
      <c r="D137" s="292" t="s">
        <v>616</v>
      </c>
      <c r="E137" s="162" t="s">
        <v>608</v>
      </c>
      <c r="F137" s="162" t="s">
        <v>617</v>
      </c>
      <c r="G137" s="162" t="s">
        <v>618</v>
      </c>
      <c r="H137" s="50">
        <v>3</v>
      </c>
      <c r="I137" s="69" t="s">
        <v>47</v>
      </c>
      <c r="J137" s="70">
        <v>8374.26</v>
      </c>
      <c r="K137" s="70">
        <f t="shared" si="33"/>
        <v>33292.86</v>
      </c>
      <c r="L137" s="71">
        <f t="shared" si="13"/>
        <v>41667.120000000003</v>
      </c>
      <c r="M137" s="282">
        <v>13947.29</v>
      </c>
      <c r="N137" s="71"/>
      <c r="O137" s="71">
        <f t="shared" si="34"/>
        <v>27719.83</v>
      </c>
      <c r="P137" s="71"/>
      <c r="Q137" s="71">
        <f t="shared" si="35"/>
        <v>27719.83</v>
      </c>
      <c r="R137" s="122">
        <f t="shared" si="36"/>
        <v>14027.499881670001</v>
      </c>
      <c r="S137" s="71">
        <f t="shared" si="14"/>
        <v>14027.5</v>
      </c>
      <c r="T137" s="71">
        <f t="shared" si="37"/>
        <v>41747.33</v>
      </c>
      <c r="U137" s="72" t="s">
        <v>47</v>
      </c>
      <c r="V137" s="102">
        <f t="shared" si="30"/>
        <v>1669.89</v>
      </c>
      <c r="W137" s="73">
        <f t="shared" si="31"/>
        <v>2</v>
      </c>
      <c r="X137" s="74">
        <f t="shared" si="32"/>
        <v>40075.440000000002</v>
      </c>
      <c r="Y137" s="289">
        <v>1544</v>
      </c>
      <c r="Z137" s="289">
        <v>1947</v>
      </c>
      <c r="AA137" s="7"/>
    </row>
    <row r="138" spans="1:28" ht="28.5" customHeight="1" x14ac:dyDescent="0.2">
      <c r="A138" s="41">
        <v>127</v>
      </c>
      <c r="B138" s="162" t="s">
        <v>619</v>
      </c>
      <c r="C138" s="188">
        <v>80009470263</v>
      </c>
      <c r="D138" s="301" t="s">
        <v>620</v>
      </c>
      <c r="E138" s="162" t="s">
        <v>621</v>
      </c>
      <c r="F138" s="162" t="s">
        <v>622</v>
      </c>
      <c r="G138" s="162" t="s">
        <v>623</v>
      </c>
      <c r="H138" s="50">
        <v>5</v>
      </c>
      <c r="I138" s="69" t="s">
        <v>47</v>
      </c>
      <c r="J138" s="70">
        <v>8374.26</v>
      </c>
      <c r="K138" s="70">
        <f t="shared" si="33"/>
        <v>55488.1</v>
      </c>
      <c r="L138" s="71">
        <f t="shared" si="13"/>
        <v>63862.36</v>
      </c>
      <c r="M138" s="282">
        <v>21380.41</v>
      </c>
      <c r="N138" s="71"/>
      <c r="O138" s="71">
        <f t="shared" si="34"/>
        <v>42481.95</v>
      </c>
      <c r="P138" s="71"/>
      <c r="Q138" s="71">
        <f t="shared" si="35"/>
        <v>42481.95</v>
      </c>
      <c r="R138" s="122">
        <f t="shared" si="36"/>
        <v>21499.66801985</v>
      </c>
      <c r="S138" s="71">
        <f t="shared" si="14"/>
        <v>21499.67</v>
      </c>
      <c r="T138" s="71">
        <f t="shared" si="37"/>
        <v>63981.619999999995</v>
      </c>
      <c r="U138" s="72" t="s">
        <v>47</v>
      </c>
      <c r="V138" s="102">
        <f t="shared" si="30"/>
        <v>2559.2600000000002</v>
      </c>
      <c r="W138" s="73">
        <f t="shared" si="31"/>
        <v>2</v>
      </c>
      <c r="X138" s="74">
        <f t="shared" si="32"/>
        <v>61420.359999999993</v>
      </c>
      <c r="Y138" s="289">
        <v>1545</v>
      </c>
      <c r="Z138" s="289">
        <v>1948</v>
      </c>
      <c r="AA138" s="7"/>
      <c r="AB138" s="2"/>
    </row>
    <row r="139" spans="1:28" ht="28.5" customHeight="1" x14ac:dyDescent="0.2">
      <c r="A139" s="50">
        <v>128</v>
      </c>
      <c r="B139" s="162" t="s">
        <v>624</v>
      </c>
      <c r="C139" s="188">
        <v>80009490261</v>
      </c>
      <c r="D139" s="292" t="s">
        <v>625</v>
      </c>
      <c r="E139" s="162" t="s">
        <v>621</v>
      </c>
      <c r="F139" s="162" t="s">
        <v>102</v>
      </c>
      <c r="G139" s="162" t="s">
        <v>626</v>
      </c>
      <c r="H139" s="50">
        <v>4</v>
      </c>
      <c r="I139" s="69" t="s">
        <v>47</v>
      </c>
      <c r="J139" s="70">
        <v>8374.26</v>
      </c>
      <c r="K139" s="70">
        <f t="shared" si="33"/>
        <v>44390.48</v>
      </c>
      <c r="L139" s="71">
        <f t="shared" si="13"/>
        <v>52764.740000000005</v>
      </c>
      <c r="M139" s="282">
        <v>17663.849999999999</v>
      </c>
      <c r="N139" s="71"/>
      <c r="O139" s="71">
        <f t="shared" si="34"/>
        <v>35100.890000000007</v>
      </c>
      <c r="P139" s="71"/>
      <c r="Q139" s="71">
        <f t="shared" si="35"/>
        <v>35100.890000000007</v>
      </c>
      <c r="R139" s="122">
        <f t="shared" si="36"/>
        <v>17763.583950759999</v>
      </c>
      <c r="S139" s="71">
        <f t="shared" si="14"/>
        <v>17763.580000000002</v>
      </c>
      <c r="T139" s="71">
        <f t="shared" si="37"/>
        <v>52864.470000000008</v>
      </c>
      <c r="U139" s="72" t="s">
        <v>47</v>
      </c>
      <c r="V139" s="102">
        <f t="shared" si="30"/>
        <v>2114.58</v>
      </c>
      <c r="W139" s="73">
        <f t="shared" si="31"/>
        <v>2</v>
      </c>
      <c r="X139" s="74">
        <f t="shared" si="32"/>
        <v>50747.890000000007</v>
      </c>
      <c r="Y139" s="289">
        <v>1546</v>
      </c>
      <c r="Z139" s="289">
        <v>1949</v>
      </c>
      <c r="AA139" s="7"/>
      <c r="AB139" s="7"/>
    </row>
    <row r="140" spans="1:28" ht="28.5" customHeight="1" x14ac:dyDescent="0.2">
      <c r="A140" s="41">
        <v>129</v>
      </c>
      <c r="B140" s="162" t="s">
        <v>627</v>
      </c>
      <c r="C140" s="188">
        <v>90001790261</v>
      </c>
      <c r="D140" s="292" t="s">
        <v>628</v>
      </c>
      <c r="E140" s="162" t="s">
        <v>629</v>
      </c>
      <c r="F140" s="162" t="s">
        <v>107</v>
      </c>
      <c r="G140" s="162" t="s">
        <v>630</v>
      </c>
      <c r="H140" s="50">
        <v>4</v>
      </c>
      <c r="I140" s="69" t="s">
        <v>47</v>
      </c>
      <c r="J140" s="70">
        <v>8374.26</v>
      </c>
      <c r="K140" s="70">
        <f t="shared" si="33"/>
        <v>44390.48</v>
      </c>
      <c r="L140" s="71">
        <f t="shared" si="13"/>
        <v>52764.740000000005</v>
      </c>
      <c r="M140" s="282">
        <v>17663.849999999999</v>
      </c>
      <c r="N140" s="71"/>
      <c r="O140" s="71">
        <f t="shared" si="34"/>
        <v>35100.890000000007</v>
      </c>
      <c r="P140" s="71"/>
      <c r="Q140" s="71">
        <f t="shared" si="35"/>
        <v>35100.890000000007</v>
      </c>
      <c r="R140" s="122">
        <f t="shared" si="36"/>
        <v>17763.583950759999</v>
      </c>
      <c r="S140" s="71">
        <f t="shared" si="14"/>
        <v>17763.580000000002</v>
      </c>
      <c r="T140" s="71">
        <f t="shared" si="37"/>
        <v>52864.470000000008</v>
      </c>
      <c r="U140" s="72" t="s">
        <v>47</v>
      </c>
      <c r="V140" s="102">
        <f t="shared" si="30"/>
        <v>2114.58</v>
      </c>
      <c r="W140" s="73">
        <f t="shared" si="31"/>
        <v>2</v>
      </c>
      <c r="X140" s="74">
        <f t="shared" si="32"/>
        <v>50747.890000000007</v>
      </c>
      <c r="Y140" s="289">
        <v>1548</v>
      </c>
      <c r="Z140" s="289">
        <v>1951</v>
      </c>
      <c r="AA140" s="7"/>
      <c r="AB140" s="7"/>
    </row>
    <row r="141" spans="1:28" ht="28.5" customHeight="1" x14ac:dyDescent="0.2">
      <c r="A141" s="50">
        <v>130</v>
      </c>
      <c r="B141" s="162" t="s">
        <v>631</v>
      </c>
      <c r="C141" s="185" t="s">
        <v>632</v>
      </c>
      <c r="D141" s="292" t="s">
        <v>633</v>
      </c>
      <c r="E141" s="162" t="s">
        <v>629</v>
      </c>
      <c r="F141" s="162" t="s">
        <v>634</v>
      </c>
      <c r="G141" s="162" t="s">
        <v>635</v>
      </c>
      <c r="H141" s="50">
        <v>3</v>
      </c>
      <c r="I141" s="69" t="s">
        <v>47</v>
      </c>
      <c r="J141" s="70">
        <v>8374.26</v>
      </c>
      <c r="K141" s="70">
        <f t="shared" si="33"/>
        <v>33292.86</v>
      </c>
      <c r="L141" s="71">
        <f t="shared" ref="L141:L204" si="38">J141+K141</f>
        <v>41667.120000000003</v>
      </c>
      <c r="M141" s="282">
        <v>13947.29</v>
      </c>
      <c r="N141" s="71"/>
      <c r="O141" s="71">
        <f t="shared" si="34"/>
        <v>27719.83</v>
      </c>
      <c r="P141" s="71"/>
      <c r="Q141" s="71">
        <f t="shared" si="35"/>
        <v>27719.83</v>
      </c>
      <c r="R141" s="122">
        <f t="shared" si="36"/>
        <v>14027.499881670001</v>
      </c>
      <c r="S141" s="71">
        <f t="shared" ref="S141:S205" si="39">ROUND(R141,2)</f>
        <v>14027.5</v>
      </c>
      <c r="T141" s="71">
        <f t="shared" si="37"/>
        <v>41747.33</v>
      </c>
      <c r="U141" s="72" t="s">
        <v>47</v>
      </c>
      <c r="V141" s="102">
        <f t="shared" si="30"/>
        <v>1669.89</v>
      </c>
      <c r="W141" s="73">
        <f t="shared" si="31"/>
        <v>2</v>
      </c>
      <c r="X141" s="74">
        <f t="shared" si="32"/>
        <v>40075.440000000002</v>
      </c>
      <c r="Y141" s="289">
        <v>1551</v>
      </c>
      <c r="Z141" s="289">
        <v>1954</v>
      </c>
      <c r="AA141" s="7"/>
      <c r="AB141" s="7"/>
    </row>
    <row r="142" spans="1:28" ht="28.5" customHeight="1" x14ac:dyDescent="0.2">
      <c r="A142" s="41">
        <v>131</v>
      </c>
      <c r="B142" s="162" t="s">
        <v>636</v>
      </c>
      <c r="C142" s="185" t="s">
        <v>637</v>
      </c>
      <c r="D142" s="292" t="s">
        <v>638</v>
      </c>
      <c r="E142" s="162" t="s">
        <v>629</v>
      </c>
      <c r="F142" s="162" t="s">
        <v>496</v>
      </c>
      <c r="G142" s="162" t="s">
        <v>639</v>
      </c>
      <c r="H142" s="50">
        <v>3</v>
      </c>
      <c r="I142" s="69" t="s">
        <v>47</v>
      </c>
      <c r="J142" s="70">
        <v>8374.26</v>
      </c>
      <c r="K142" s="70">
        <f t="shared" si="33"/>
        <v>33292.86</v>
      </c>
      <c r="L142" s="71">
        <f t="shared" si="38"/>
        <v>41667.120000000003</v>
      </c>
      <c r="M142" s="282">
        <v>13947.29</v>
      </c>
      <c r="N142" s="71"/>
      <c r="O142" s="71">
        <f t="shared" si="34"/>
        <v>27719.83</v>
      </c>
      <c r="P142" s="71"/>
      <c r="Q142" s="71">
        <f t="shared" si="35"/>
        <v>27719.83</v>
      </c>
      <c r="R142" s="122">
        <f t="shared" si="36"/>
        <v>14027.499881670001</v>
      </c>
      <c r="S142" s="71">
        <f t="shared" si="39"/>
        <v>14027.5</v>
      </c>
      <c r="T142" s="71">
        <f t="shared" si="37"/>
        <v>41747.33</v>
      </c>
      <c r="U142" s="72" t="s">
        <v>47</v>
      </c>
      <c r="V142" s="102">
        <f t="shared" si="30"/>
        <v>1669.89</v>
      </c>
      <c r="W142" s="73">
        <f t="shared" si="31"/>
        <v>2</v>
      </c>
      <c r="X142" s="74">
        <f t="shared" si="32"/>
        <v>40075.440000000002</v>
      </c>
      <c r="Y142" s="289">
        <v>1553</v>
      </c>
      <c r="Z142" s="289">
        <v>1956</v>
      </c>
      <c r="AA142" s="7"/>
      <c r="AB142" s="7"/>
    </row>
    <row r="143" spans="1:28" ht="28.5" customHeight="1" x14ac:dyDescent="0.2">
      <c r="A143" s="50">
        <v>132</v>
      </c>
      <c r="B143" s="162" t="s">
        <v>640</v>
      </c>
      <c r="C143" s="188">
        <v>93003140261</v>
      </c>
      <c r="D143" s="292" t="s">
        <v>641</v>
      </c>
      <c r="E143" s="162" t="s">
        <v>642</v>
      </c>
      <c r="F143" s="162" t="s">
        <v>643</v>
      </c>
      <c r="G143" s="162" t="s">
        <v>623</v>
      </c>
      <c r="H143" s="50">
        <v>2</v>
      </c>
      <c r="I143" s="69" t="s">
        <v>47</v>
      </c>
      <c r="J143" s="70">
        <v>8374.26</v>
      </c>
      <c r="K143" s="70">
        <f t="shared" si="33"/>
        <v>22195.24</v>
      </c>
      <c r="L143" s="71">
        <f t="shared" si="38"/>
        <v>30569.5</v>
      </c>
      <c r="M143" s="282">
        <v>10230.73</v>
      </c>
      <c r="N143" s="71"/>
      <c r="O143" s="71">
        <f t="shared" si="34"/>
        <v>20338.77</v>
      </c>
      <c r="P143" s="71"/>
      <c r="Q143" s="71">
        <f t="shared" si="35"/>
        <v>20338.77</v>
      </c>
      <c r="R143" s="122">
        <f t="shared" si="36"/>
        <v>10291.41581258</v>
      </c>
      <c r="S143" s="71">
        <f t="shared" si="39"/>
        <v>10291.42</v>
      </c>
      <c r="T143" s="71">
        <f t="shared" si="37"/>
        <v>30630.190000000002</v>
      </c>
      <c r="U143" s="72" t="s">
        <v>47</v>
      </c>
      <c r="V143" s="102">
        <f t="shared" si="30"/>
        <v>1225.21</v>
      </c>
      <c r="W143" s="73">
        <f t="shared" si="31"/>
        <v>2</v>
      </c>
      <c r="X143" s="74">
        <f t="shared" si="32"/>
        <v>29402.980000000003</v>
      </c>
      <c r="Y143" s="289">
        <v>1555</v>
      </c>
      <c r="Z143" s="289">
        <v>1958</v>
      </c>
      <c r="AA143" s="7"/>
      <c r="AB143" s="7"/>
    </row>
    <row r="144" spans="1:28" ht="28.5" customHeight="1" x14ac:dyDescent="0.2">
      <c r="A144" s="41">
        <v>133</v>
      </c>
      <c r="B144" s="162" t="s">
        <v>644</v>
      </c>
      <c r="C144" s="188">
        <v>81000710269</v>
      </c>
      <c r="D144" s="301" t="s">
        <v>645</v>
      </c>
      <c r="E144" s="162" t="s">
        <v>646</v>
      </c>
      <c r="F144" s="162" t="s">
        <v>647</v>
      </c>
      <c r="G144" s="162" t="s">
        <v>648</v>
      </c>
      <c r="H144" s="50">
        <v>3</v>
      </c>
      <c r="I144" s="69" t="s">
        <v>47</v>
      </c>
      <c r="J144" s="70">
        <v>8374.26</v>
      </c>
      <c r="K144" s="70">
        <f t="shared" si="33"/>
        <v>33292.86</v>
      </c>
      <c r="L144" s="71">
        <f t="shared" si="38"/>
        <v>41667.120000000003</v>
      </c>
      <c r="M144" s="282">
        <v>13947.29</v>
      </c>
      <c r="N144" s="71"/>
      <c r="O144" s="71">
        <f t="shared" si="34"/>
        <v>27719.83</v>
      </c>
      <c r="P144" s="71"/>
      <c r="Q144" s="71">
        <f t="shared" si="35"/>
        <v>27719.83</v>
      </c>
      <c r="R144" s="122">
        <f t="shared" si="36"/>
        <v>14027.499881670001</v>
      </c>
      <c r="S144" s="71">
        <f t="shared" si="39"/>
        <v>14027.5</v>
      </c>
      <c r="T144" s="71">
        <f t="shared" si="37"/>
        <v>41747.33</v>
      </c>
      <c r="U144" s="72" t="s">
        <v>47</v>
      </c>
      <c r="V144" s="102">
        <f t="shared" si="30"/>
        <v>1669.89</v>
      </c>
      <c r="W144" s="73">
        <f t="shared" si="31"/>
        <v>2</v>
      </c>
      <c r="X144" s="74">
        <f t="shared" si="32"/>
        <v>40075.440000000002</v>
      </c>
      <c r="Y144" s="289">
        <v>1556</v>
      </c>
      <c r="Z144" s="289">
        <v>1959</v>
      </c>
      <c r="AA144" s="7"/>
      <c r="AB144" s="7"/>
    </row>
    <row r="145" spans="1:28" ht="28.5" customHeight="1" x14ac:dyDescent="0.2">
      <c r="A145" s="50">
        <v>134</v>
      </c>
      <c r="B145" s="162" t="s">
        <v>649</v>
      </c>
      <c r="C145" s="188">
        <v>90001900266</v>
      </c>
      <c r="D145" s="292" t="s">
        <v>650</v>
      </c>
      <c r="E145" s="163" t="s">
        <v>646</v>
      </c>
      <c r="F145" s="162" t="s">
        <v>135</v>
      </c>
      <c r="G145" s="162" t="s">
        <v>651</v>
      </c>
      <c r="H145" s="50">
        <v>4</v>
      </c>
      <c r="I145" s="69" t="s">
        <v>47</v>
      </c>
      <c r="J145" s="70">
        <v>8374.26</v>
      </c>
      <c r="K145" s="70">
        <f t="shared" si="33"/>
        <v>44390.48</v>
      </c>
      <c r="L145" s="71">
        <f t="shared" si="38"/>
        <v>52764.740000000005</v>
      </c>
      <c r="M145" s="282">
        <v>17663.849999999999</v>
      </c>
      <c r="N145" s="71"/>
      <c r="O145" s="71">
        <f t="shared" si="34"/>
        <v>35100.890000000007</v>
      </c>
      <c r="P145" s="71"/>
      <c r="Q145" s="71">
        <f t="shared" si="35"/>
        <v>35100.890000000007</v>
      </c>
      <c r="R145" s="122">
        <f t="shared" si="36"/>
        <v>17763.583950759999</v>
      </c>
      <c r="S145" s="71">
        <f t="shared" si="39"/>
        <v>17763.580000000002</v>
      </c>
      <c r="T145" s="71">
        <f t="shared" si="37"/>
        <v>52864.470000000008</v>
      </c>
      <c r="U145" s="72" t="s">
        <v>47</v>
      </c>
      <c r="V145" s="102">
        <f t="shared" si="30"/>
        <v>2114.58</v>
      </c>
      <c r="W145" s="73">
        <f t="shared" si="31"/>
        <v>2</v>
      </c>
      <c r="X145" s="74">
        <f t="shared" si="32"/>
        <v>50747.890000000007</v>
      </c>
      <c r="Y145" s="289">
        <v>1558</v>
      </c>
      <c r="Z145" s="289">
        <v>1961</v>
      </c>
      <c r="AA145" s="7"/>
      <c r="AB145" s="7"/>
    </row>
    <row r="146" spans="1:28" ht="28.5" customHeight="1" x14ac:dyDescent="0.2">
      <c r="A146" s="41">
        <v>135</v>
      </c>
      <c r="B146" s="162" t="s">
        <v>652</v>
      </c>
      <c r="C146" s="188">
        <v>81000670265</v>
      </c>
      <c r="D146" s="301" t="s">
        <v>653</v>
      </c>
      <c r="E146" s="162" t="s">
        <v>646</v>
      </c>
      <c r="F146" s="162" t="s">
        <v>107</v>
      </c>
      <c r="G146" s="162" t="s">
        <v>353</v>
      </c>
      <c r="H146" s="50">
        <v>3</v>
      </c>
      <c r="I146" s="69" t="s">
        <v>47</v>
      </c>
      <c r="J146" s="70">
        <v>8374.26</v>
      </c>
      <c r="K146" s="70">
        <f t="shared" si="33"/>
        <v>33292.86</v>
      </c>
      <c r="L146" s="71">
        <f t="shared" si="38"/>
        <v>41667.120000000003</v>
      </c>
      <c r="M146" s="282">
        <v>17663.849999999999</v>
      </c>
      <c r="N146" s="71"/>
      <c r="O146" s="71">
        <f t="shared" si="34"/>
        <v>24003.270000000004</v>
      </c>
      <c r="P146" s="71"/>
      <c r="Q146" s="71">
        <f t="shared" si="35"/>
        <v>24003.270000000004</v>
      </c>
      <c r="R146" s="122">
        <f t="shared" si="36"/>
        <v>14027.499881670001</v>
      </c>
      <c r="S146" s="71">
        <f t="shared" si="39"/>
        <v>14027.5</v>
      </c>
      <c r="T146" s="71">
        <f t="shared" si="37"/>
        <v>38030.770000000004</v>
      </c>
      <c r="U146" s="72" t="s">
        <v>47</v>
      </c>
      <c r="V146" s="102">
        <f t="shared" si="30"/>
        <v>1521.23</v>
      </c>
      <c r="W146" s="73">
        <f t="shared" si="31"/>
        <v>2</v>
      </c>
      <c r="X146" s="74">
        <f t="shared" si="32"/>
        <v>36507.54</v>
      </c>
      <c r="Y146" s="289">
        <v>1560</v>
      </c>
      <c r="Z146" s="289">
        <v>1963</v>
      </c>
      <c r="AA146" s="7"/>
      <c r="AB146" s="7"/>
    </row>
    <row r="147" spans="1:28" ht="28.5" customHeight="1" x14ac:dyDescent="0.2">
      <c r="A147" s="50">
        <v>136</v>
      </c>
      <c r="B147" s="162" t="s">
        <v>654</v>
      </c>
      <c r="C147" s="185" t="s">
        <v>655</v>
      </c>
      <c r="D147" s="292" t="s">
        <v>656</v>
      </c>
      <c r="E147" s="162" t="s">
        <v>657</v>
      </c>
      <c r="F147" s="162" t="s">
        <v>658</v>
      </c>
      <c r="G147" s="162" t="s">
        <v>659</v>
      </c>
      <c r="H147" s="50">
        <v>3</v>
      </c>
      <c r="I147" s="69" t="s">
        <v>47</v>
      </c>
      <c r="J147" s="70">
        <v>8374.26</v>
      </c>
      <c r="K147" s="70">
        <f t="shared" si="33"/>
        <v>33292.86</v>
      </c>
      <c r="L147" s="71">
        <f t="shared" si="38"/>
        <v>41667.120000000003</v>
      </c>
      <c r="M147" s="282">
        <v>17663.849999999999</v>
      </c>
      <c r="N147" s="71"/>
      <c r="O147" s="71">
        <f t="shared" si="34"/>
        <v>24003.270000000004</v>
      </c>
      <c r="P147" s="71"/>
      <c r="Q147" s="71">
        <f t="shared" si="35"/>
        <v>24003.270000000004</v>
      </c>
      <c r="R147" s="122">
        <f t="shared" si="36"/>
        <v>14027.499881670001</v>
      </c>
      <c r="S147" s="71">
        <f t="shared" si="39"/>
        <v>14027.5</v>
      </c>
      <c r="T147" s="71">
        <f t="shared" si="37"/>
        <v>38030.770000000004</v>
      </c>
      <c r="U147" s="72" t="s">
        <v>47</v>
      </c>
      <c r="V147" s="102">
        <f t="shared" si="30"/>
        <v>1521.23</v>
      </c>
      <c r="W147" s="73">
        <f t="shared" si="31"/>
        <v>2</v>
      </c>
      <c r="X147" s="74">
        <f t="shared" si="32"/>
        <v>36507.54</v>
      </c>
      <c r="Y147" s="289">
        <v>1561</v>
      </c>
      <c r="Z147" s="289">
        <v>1964</v>
      </c>
      <c r="AA147" s="7"/>
      <c r="AB147" s="7"/>
    </row>
    <row r="148" spans="1:28" ht="28.5" customHeight="1" x14ac:dyDescent="0.2">
      <c r="A148" s="41">
        <v>137</v>
      </c>
      <c r="B148" s="162" t="s">
        <v>660</v>
      </c>
      <c r="C148" s="188">
        <v>80009330269</v>
      </c>
      <c r="D148" s="292" t="s">
        <v>661</v>
      </c>
      <c r="E148" s="162" t="s">
        <v>657</v>
      </c>
      <c r="F148" s="162" t="s">
        <v>662</v>
      </c>
      <c r="G148" s="162" t="s">
        <v>663</v>
      </c>
      <c r="H148" s="50">
        <v>4</v>
      </c>
      <c r="I148" s="69" t="s">
        <v>47</v>
      </c>
      <c r="J148" s="70">
        <v>8374.26</v>
      </c>
      <c r="K148" s="70">
        <f t="shared" si="33"/>
        <v>44390.48</v>
      </c>
      <c r="L148" s="71">
        <f t="shared" si="38"/>
        <v>52764.740000000005</v>
      </c>
      <c r="M148" s="282">
        <v>17663.849999999999</v>
      </c>
      <c r="N148" s="71"/>
      <c r="O148" s="71">
        <f t="shared" si="34"/>
        <v>35100.890000000007</v>
      </c>
      <c r="P148" s="71"/>
      <c r="Q148" s="71">
        <f t="shared" si="35"/>
        <v>35100.890000000007</v>
      </c>
      <c r="R148" s="122">
        <f t="shared" si="36"/>
        <v>17763.583950759999</v>
      </c>
      <c r="S148" s="71">
        <f t="shared" si="39"/>
        <v>17763.580000000002</v>
      </c>
      <c r="T148" s="71">
        <f t="shared" si="37"/>
        <v>52864.470000000008</v>
      </c>
      <c r="U148" s="72" t="s">
        <v>47</v>
      </c>
      <c r="V148" s="102">
        <f t="shared" si="30"/>
        <v>2114.58</v>
      </c>
      <c r="W148" s="73">
        <f t="shared" si="31"/>
        <v>2</v>
      </c>
      <c r="X148" s="74">
        <f t="shared" si="32"/>
        <v>50747.890000000007</v>
      </c>
      <c r="Y148" s="289">
        <v>1563</v>
      </c>
      <c r="Z148" s="289">
        <v>1966</v>
      </c>
      <c r="AA148" s="7"/>
      <c r="AB148" s="7"/>
    </row>
    <row r="149" spans="1:28" ht="28.5" customHeight="1" x14ac:dyDescent="0.2">
      <c r="A149" s="50">
        <v>138</v>
      </c>
      <c r="B149" s="162" t="s">
        <v>664</v>
      </c>
      <c r="C149" s="188">
        <v>80011210269</v>
      </c>
      <c r="D149" s="292" t="s">
        <v>665</v>
      </c>
      <c r="E149" s="162" t="s">
        <v>666</v>
      </c>
      <c r="F149" s="162" t="s">
        <v>667</v>
      </c>
      <c r="G149" s="162" t="s">
        <v>668</v>
      </c>
      <c r="H149" s="50">
        <v>4</v>
      </c>
      <c r="I149" s="69" t="s">
        <v>47</v>
      </c>
      <c r="J149" s="70">
        <v>8374.26</v>
      </c>
      <c r="K149" s="70">
        <f t="shared" si="33"/>
        <v>44390.48</v>
      </c>
      <c r="L149" s="71">
        <f t="shared" si="38"/>
        <v>52764.740000000005</v>
      </c>
      <c r="M149" s="282">
        <v>17663.849999999999</v>
      </c>
      <c r="N149" s="71"/>
      <c r="O149" s="71">
        <f t="shared" si="34"/>
        <v>35100.890000000007</v>
      </c>
      <c r="P149" s="71"/>
      <c r="Q149" s="71">
        <f t="shared" si="35"/>
        <v>35100.890000000007</v>
      </c>
      <c r="R149" s="122">
        <f t="shared" si="36"/>
        <v>17763.583950759999</v>
      </c>
      <c r="S149" s="71">
        <f t="shared" si="39"/>
        <v>17763.580000000002</v>
      </c>
      <c r="T149" s="71">
        <f t="shared" si="37"/>
        <v>52864.470000000008</v>
      </c>
      <c r="U149" s="72" t="s">
        <v>47</v>
      </c>
      <c r="V149" s="102">
        <f t="shared" si="30"/>
        <v>2114.58</v>
      </c>
      <c r="W149" s="73">
        <f t="shared" si="31"/>
        <v>2</v>
      </c>
      <c r="X149" s="74">
        <f t="shared" si="32"/>
        <v>50747.890000000007</v>
      </c>
      <c r="Y149" s="289">
        <v>1564</v>
      </c>
      <c r="Z149" s="289">
        <v>1967</v>
      </c>
      <c r="AA149" s="7"/>
      <c r="AB149" s="7"/>
    </row>
    <row r="150" spans="1:28" ht="28.5" customHeight="1" x14ac:dyDescent="0.2">
      <c r="A150" s="41">
        <v>139</v>
      </c>
      <c r="B150" s="162" t="s">
        <v>669</v>
      </c>
      <c r="C150" s="185" t="s">
        <v>670</v>
      </c>
      <c r="D150" s="292" t="s">
        <v>671</v>
      </c>
      <c r="E150" s="162" t="s">
        <v>672</v>
      </c>
      <c r="F150" s="162" t="s">
        <v>673</v>
      </c>
      <c r="G150" s="162" t="s">
        <v>674</v>
      </c>
      <c r="H150" s="50">
        <v>2</v>
      </c>
      <c r="I150" s="69" t="s">
        <v>47</v>
      </c>
      <c r="J150" s="70">
        <v>8374.26</v>
      </c>
      <c r="K150" s="70">
        <f t="shared" si="33"/>
        <v>22195.24</v>
      </c>
      <c r="L150" s="71">
        <f t="shared" si="38"/>
        <v>30569.5</v>
      </c>
      <c r="M150" s="282">
        <v>10230.73</v>
      </c>
      <c r="N150" s="71"/>
      <c r="O150" s="71">
        <f t="shared" si="34"/>
        <v>20338.77</v>
      </c>
      <c r="P150" s="71"/>
      <c r="Q150" s="71">
        <f t="shared" si="35"/>
        <v>20338.77</v>
      </c>
      <c r="R150" s="122">
        <f t="shared" si="36"/>
        <v>10291.41581258</v>
      </c>
      <c r="S150" s="71">
        <f t="shared" si="39"/>
        <v>10291.42</v>
      </c>
      <c r="T150" s="71">
        <f t="shared" si="37"/>
        <v>30630.190000000002</v>
      </c>
      <c r="U150" s="72" t="s">
        <v>47</v>
      </c>
      <c r="V150" s="102">
        <f t="shared" si="30"/>
        <v>1225.21</v>
      </c>
      <c r="W150" s="73">
        <f t="shared" si="31"/>
        <v>2</v>
      </c>
      <c r="X150" s="74">
        <f t="shared" si="32"/>
        <v>29402.980000000003</v>
      </c>
      <c r="Y150" s="289">
        <v>1565</v>
      </c>
      <c r="Z150" s="289">
        <v>1968</v>
      </c>
      <c r="AA150" s="7"/>
      <c r="AB150" s="7"/>
    </row>
    <row r="151" spans="1:28" ht="28.5" customHeight="1" x14ac:dyDescent="0.2">
      <c r="A151" s="50">
        <v>140</v>
      </c>
      <c r="B151" s="162" t="s">
        <v>675</v>
      </c>
      <c r="C151" s="185" t="s">
        <v>676</v>
      </c>
      <c r="D151" s="292" t="s">
        <v>677</v>
      </c>
      <c r="E151" s="163" t="s">
        <v>672</v>
      </c>
      <c r="F151" s="162" t="s">
        <v>678</v>
      </c>
      <c r="G151" s="162" t="s">
        <v>679</v>
      </c>
      <c r="H151" s="50">
        <v>2</v>
      </c>
      <c r="I151" s="69" t="s">
        <v>47</v>
      </c>
      <c r="J151" s="70">
        <v>8374.26</v>
      </c>
      <c r="K151" s="70">
        <f t="shared" si="33"/>
        <v>22195.24</v>
      </c>
      <c r="L151" s="71">
        <f t="shared" si="38"/>
        <v>30569.5</v>
      </c>
      <c r="M151" s="282">
        <v>10230.73</v>
      </c>
      <c r="N151" s="71"/>
      <c r="O151" s="71">
        <f t="shared" si="34"/>
        <v>20338.77</v>
      </c>
      <c r="P151" s="71"/>
      <c r="Q151" s="71">
        <f t="shared" si="35"/>
        <v>20338.77</v>
      </c>
      <c r="R151" s="122">
        <f t="shared" si="36"/>
        <v>10291.41581258</v>
      </c>
      <c r="S151" s="71">
        <f t="shared" si="39"/>
        <v>10291.42</v>
      </c>
      <c r="T151" s="71">
        <f t="shared" si="37"/>
        <v>30630.190000000002</v>
      </c>
      <c r="U151" s="72" t="s">
        <v>47</v>
      </c>
      <c r="V151" s="102">
        <f t="shared" si="30"/>
        <v>1225.21</v>
      </c>
      <c r="W151" s="73">
        <f t="shared" si="31"/>
        <v>2</v>
      </c>
      <c r="X151" s="74">
        <f t="shared" si="32"/>
        <v>29402.980000000003</v>
      </c>
      <c r="Y151" s="289">
        <v>1566</v>
      </c>
      <c r="Z151" s="289">
        <v>1969</v>
      </c>
      <c r="AA151" s="7"/>
      <c r="AB151" s="7"/>
    </row>
    <row r="152" spans="1:28" ht="28.5" customHeight="1" x14ac:dyDescent="0.2">
      <c r="A152" s="41">
        <v>141</v>
      </c>
      <c r="B152" s="162" t="s">
        <v>680</v>
      </c>
      <c r="C152" s="188">
        <v>80006860268</v>
      </c>
      <c r="D152" s="292" t="s">
        <v>681</v>
      </c>
      <c r="E152" s="162" t="s">
        <v>672</v>
      </c>
      <c r="F152" s="162" t="s">
        <v>102</v>
      </c>
      <c r="G152" s="162" t="s">
        <v>605</v>
      </c>
      <c r="H152" s="50">
        <v>3</v>
      </c>
      <c r="I152" s="69" t="s">
        <v>47</v>
      </c>
      <c r="J152" s="70">
        <v>8374.26</v>
      </c>
      <c r="K152" s="70">
        <f t="shared" si="33"/>
        <v>33292.86</v>
      </c>
      <c r="L152" s="71">
        <f t="shared" si="38"/>
        <v>41667.120000000003</v>
      </c>
      <c r="M152" s="282">
        <v>13947.29</v>
      </c>
      <c r="N152" s="71"/>
      <c r="O152" s="71">
        <f t="shared" si="34"/>
        <v>27719.83</v>
      </c>
      <c r="P152" s="71"/>
      <c r="Q152" s="71">
        <f t="shared" si="35"/>
        <v>27719.83</v>
      </c>
      <c r="R152" s="122">
        <f t="shared" si="36"/>
        <v>14027.499881670001</v>
      </c>
      <c r="S152" s="71">
        <f t="shared" si="39"/>
        <v>14027.5</v>
      </c>
      <c r="T152" s="71">
        <f t="shared" si="37"/>
        <v>41747.33</v>
      </c>
      <c r="U152" s="72" t="s">
        <v>47</v>
      </c>
      <c r="V152" s="102">
        <f t="shared" si="30"/>
        <v>1669.89</v>
      </c>
      <c r="W152" s="73">
        <f t="shared" si="31"/>
        <v>2</v>
      </c>
      <c r="X152" s="74">
        <f t="shared" si="32"/>
        <v>40075.440000000002</v>
      </c>
      <c r="Y152" s="289">
        <v>1567</v>
      </c>
      <c r="Z152" s="289">
        <v>1970</v>
      </c>
      <c r="AA152" s="7"/>
      <c r="AB152" s="7"/>
    </row>
    <row r="153" spans="1:28" ht="28.5" customHeight="1" x14ac:dyDescent="0.2">
      <c r="A153" s="50">
        <v>142</v>
      </c>
      <c r="B153" s="162" t="s">
        <v>682</v>
      </c>
      <c r="C153" s="188">
        <v>94009180269</v>
      </c>
      <c r="D153" s="292" t="s">
        <v>683</v>
      </c>
      <c r="E153" s="162" t="s">
        <v>672</v>
      </c>
      <c r="F153" s="162" t="s">
        <v>684</v>
      </c>
      <c r="G153" s="162" t="s">
        <v>685</v>
      </c>
      <c r="H153" s="50">
        <v>2</v>
      </c>
      <c r="I153" s="69" t="s">
        <v>47</v>
      </c>
      <c r="J153" s="70">
        <v>8374.26</v>
      </c>
      <c r="K153" s="70">
        <f t="shared" si="33"/>
        <v>22195.24</v>
      </c>
      <c r="L153" s="71">
        <f t="shared" si="38"/>
        <v>30569.5</v>
      </c>
      <c r="M153" s="282">
        <v>10230.73</v>
      </c>
      <c r="N153" s="71"/>
      <c r="O153" s="71">
        <f t="shared" si="34"/>
        <v>20338.77</v>
      </c>
      <c r="P153" s="71"/>
      <c r="Q153" s="71">
        <f t="shared" si="35"/>
        <v>20338.77</v>
      </c>
      <c r="R153" s="122">
        <f t="shared" si="36"/>
        <v>10291.41581258</v>
      </c>
      <c r="S153" s="71">
        <f t="shared" si="39"/>
        <v>10291.42</v>
      </c>
      <c r="T153" s="71">
        <f t="shared" si="37"/>
        <v>30630.190000000002</v>
      </c>
      <c r="U153" s="72" t="s">
        <v>47</v>
      </c>
      <c r="V153" s="102">
        <f t="shared" si="30"/>
        <v>1225.21</v>
      </c>
      <c r="W153" s="73">
        <f t="shared" si="31"/>
        <v>2</v>
      </c>
      <c r="X153" s="74">
        <f t="shared" si="32"/>
        <v>29402.980000000003</v>
      </c>
      <c r="Y153" s="289">
        <v>1568</v>
      </c>
      <c r="Z153" s="289">
        <v>1971</v>
      </c>
      <c r="AA153" s="7"/>
      <c r="AB153" s="7"/>
    </row>
    <row r="154" spans="1:28" ht="28.5" customHeight="1" x14ac:dyDescent="0.2">
      <c r="A154" s="41">
        <v>143</v>
      </c>
      <c r="B154" s="162" t="s">
        <v>686</v>
      </c>
      <c r="C154" s="188">
        <v>80000930265</v>
      </c>
      <c r="D154" s="292" t="s">
        <v>687</v>
      </c>
      <c r="E154" s="162" t="s">
        <v>672</v>
      </c>
      <c r="F154" s="162" t="s">
        <v>102</v>
      </c>
      <c r="G154" s="162" t="s">
        <v>581</v>
      </c>
      <c r="H154" s="50">
        <v>3</v>
      </c>
      <c r="I154" s="69" t="s">
        <v>47</v>
      </c>
      <c r="J154" s="70">
        <v>8374.26</v>
      </c>
      <c r="K154" s="70">
        <f t="shared" si="33"/>
        <v>33292.86</v>
      </c>
      <c r="L154" s="71">
        <f t="shared" si="38"/>
        <v>41667.120000000003</v>
      </c>
      <c r="M154" s="282">
        <v>13947.29</v>
      </c>
      <c r="N154" s="71"/>
      <c r="O154" s="71">
        <f t="shared" si="34"/>
        <v>27719.83</v>
      </c>
      <c r="P154" s="71"/>
      <c r="Q154" s="71">
        <f t="shared" si="35"/>
        <v>27719.83</v>
      </c>
      <c r="R154" s="122">
        <f t="shared" si="36"/>
        <v>14027.499881670001</v>
      </c>
      <c r="S154" s="71">
        <f t="shared" si="39"/>
        <v>14027.5</v>
      </c>
      <c r="T154" s="71">
        <f t="shared" si="37"/>
        <v>41747.33</v>
      </c>
      <c r="U154" s="72" t="s">
        <v>47</v>
      </c>
      <c r="V154" s="102">
        <f t="shared" si="30"/>
        <v>1669.89</v>
      </c>
      <c r="W154" s="73">
        <f t="shared" si="31"/>
        <v>2</v>
      </c>
      <c r="X154" s="74">
        <f t="shared" si="32"/>
        <v>40075.440000000002</v>
      </c>
      <c r="Y154" s="289">
        <v>1569</v>
      </c>
      <c r="Z154" s="289">
        <v>1972</v>
      </c>
      <c r="AA154" s="7"/>
      <c r="AB154" s="7"/>
    </row>
    <row r="155" spans="1:28" ht="28.5" customHeight="1" x14ac:dyDescent="0.2">
      <c r="A155" s="50">
        <v>144</v>
      </c>
      <c r="B155" s="162" t="s">
        <v>688</v>
      </c>
      <c r="C155" s="185" t="s">
        <v>689</v>
      </c>
      <c r="D155" s="292" t="s">
        <v>690</v>
      </c>
      <c r="E155" s="162" t="s">
        <v>672</v>
      </c>
      <c r="F155" s="162" t="s">
        <v>691</v>
      </c>
      <c r="G155" s="163" t="s">
        <v>692</v>
      </c>
      <c r="H155" s="50">
        <v>2</v>
      </c>
      <c r="I155" s="69" t="s">
        <v>47</v>
      </c>
      <c r="J155" s="70">
        <v>8374.26</v>
      </c>
      <c r="K155" s="70">
        <f t="shared" si="33"/>
        <v>22195.24</v>
      </c>
      <c r="L155" s="71">
        <f t="shared" si="38"/>
        <v>30569.5</v>
      </c>
      <c r="M155" s="282">
        <v>10230.73</v>
      </c>
      <c r="N155" s="71"/>
      <c r="O155" s="71">
        <f t="shared" si="34"/>
        <v>20338.77</v>
      </c>
      <c r="P155" s="71"/>
      <c r="Q155" s="71">
        <f t="shared" si="35"/>
        <v>20338.77</v>
      </c>
      <c r="R155" s="122">
        <f t="shared" si="36"/>
        <v>10291.41581258</v>
      </c>
      <c r="S155" s="71">
        <f t="shared" si="39"/>
        <v>10291.42</v>
      </c>
      <c r="T155" s="71">
        <f t="shared" si="37"/>
        <v>30630.190000000002</v>
      </c>
      <c r="U155" s="351" t="s">
        <v>97</v>
      </c>
      <c r="V155" s="102">
        <f t="shared" si="30"/>
        <v>0</v>
      </c>
      <c r="W155" s="73">
        <f t="shared" si="31"/>
        <v>0</v>
      </c>
      <c r="X155" s="74">
        <f t="shared" si="32"/>
        <v>30630.190000000002</v>
      </c>
      <c r="Y155" s="289">
        <v>1570</v>
      </c>
      <c r="Z155" s="289">
        <v>1973</v>
      </c>
      <c r="AA155" s="7"/>
      <c r="AB155" s="7"/>
    </row>
    <row r="156" spans="1:28" ht="28.5" customHeight="1" x14ac:dyDescent="0.2">
      <c r="A156" s="41">
        <v>145</v>
      </c>
      <c r="B156" s="162" t="s">
        <v>693</v>
      </c>
      <c r="C156" s="185" t="s">
        <v>694</v>
      </c>
      <c r="D156" s="292" t="s">
        <v>695</v>
      </c>
      <c r="E156" s="162" t="s">
        <v>696</v>
      </c>
      <c r="F156" s="162" t="s">
        <v>697</v>
      </c>
      <c r="G156" s="162" t="s">
        <v>698</v>
      </c>
      <c r="H156" s="50">
        <v>3</v>
      </c>
      <c r="I156" s="69" t="s">
        <v>47</v>
      </c>
      <c r="J156" s="70">
        <v>8374.26</v>
      </c>
      <c r="K156" s="70">
        <f t="shared" si="33"/>
        <v>33292.86</v>
      </c>
      <c r="L156" s="71">
        <f t="shared" si="38"/>
        <v>41667.120000000003</v>
      </c>
      <c r="M156" s="282">
        <v>13947.29</v>
      </c>
      <c r="N156" s="71"/>
      <c r="O156" s="71">
        <f t="shared" si="34"/>
        <v>27719.83</v>
      </c>
      <c r="P156" s="71"/>
      <c r="Q156" s="71">
        <f t="shared" si="35"/>
        <v>27719.83</v>
      </c>
      <c r="R156" s="122">
        <f t="shared" si="36"/>
        <v>14027.499881670001</v>
      </c>
      <c r="S156" s="71">
        <f t="shared" si="39"/>
        <v>14027.5</v>
      </c>
      <c r="T156" s="71">
        <f t="shared" si="37"/>
        <v>41747.33</v>
      </c>
      <c r="U156" s="72" t="s">
        <v>47</v>
      </c>
      <c r="V156" s="102">
        <f t="shared" si="30"/>
        <v>1669.89</v>
      </c>
      <c r="W156" s="73">
        <f t="shared" si="31"/>
        <v>2</v>
      </c>
      <c r="X156" s="74">
        <f t="shared" si="32"/>
        <v>40075.440000000002</v>
      </c>
      <c r="Y156" s="289">
        <v>1572</v>
      </c>
      <c r="Z156" s="289">
        <v>1975</v>
      </c>
      <c r="AA156" s="7"/>
      <c r="AB156" s="7"/>
    </row>
    <row r="157" spans="1:28" ht="28.5" customHeight="1" x14ac:dyDescent="0.2">
      <c r="A157" s="50">
        <v>146</v>
      </c>
      <c r="B157" s="162" t="s">
        <v>699</v>
      </c>
      <c r="C157" s="185" t="s">
        <v>700</v>
      </c>
      <c r="D157" s="292" t="s">
        <v>701</v>
      </c>
      <c r="E157" s="163" t="s">
        <v>696</v>
      </c>
      <c r="F157" s="162" t="s">
        <v>702</v>
      </c>
      <c r="G157" s="162" t="s">
        <v>703</v>
      </c>
      <c r="H157" s="50">
        <v>3</v>
      </c>
      <c r="I157" s="69" t="s">
        <v>47</v>
      </c>
      <c r="J157" s="70">
        <v>8374.26</v>
      </c>
      <c r="K157" s="70">
        <f t="shared" si="33"/>
        <v>33292.86</v>
      </c>
      <c r="L157" s="71">
        <f t="shared" si="38"/>
        <v>41667.120000000003</v>
      </c>
      <c r="M157" s="282">
        <v>13947.29</v>
      </c>
      <c r="N157" s="71"/>
      <c r="O157" s="71">
        <f t="shared" si="34"/>
        <v>27719.83</v>
      </c>
      <c r="P157" s="71"/>
      <c r="Q157" s="71">
        <f t="shared" si="35"/>
        <v>27719.83</v>
      </c>
      <c r="R157" s="122">
        <f t="shared" si="36"/>
        <v>14027.499881670001</v>
      </c>
      <c r="S157" s="71">
        <f t="shared" si="39"/>
        <v>14027.5</v>
      </c>
      <c r="T157" s="71">
        <f t="shared" si="37"/>
        <v>41747.33</v>
      </c>
      <c r="U157" s="72" t="s">
        <v>47</v>
      </c>
      <c r="V157" s="102">
        <f t="shared" si="30"/>
        <v>1669.89</v>
      </c>
      <c r="W157" s="73">
        <f t="shared" si="31"/>
        <v>2</v>
      </c>
      <c r="X157" s="74">
        <f t="shared" si="32"/>
        <v>40075.440000000002</v>
      </c>
      <c r="Y157" s="289">
        <v>1574</v>
      </c>
      <c r="Z157" s="289">
        <v>1977</v>
      </c>
      <c r="AA157" s="7"/>
      <c r="AB157" s="7"/>
    </row>
    <row r="158" spans="1:28" ht="28.5" customHeight="1" x14ac:dyDescent="0.2">
      <c r="A158" s="41">
        <v>147</v>
      </c>
      <c r="B158" s="162" t="s">
        <v>704</v>
      </c>
      <c r="C158" s="185" t="s">
        <v>705</v>
      </c>
      <c r="D158" s="301" t="s">
        <v>706</v>
      </c>
      <c r="E158" s="162" t="s">
        <v>707</v>
      </c>
      <c r="F158" s="162" t="s">
        <v>708</v>
      </c>
      <c r="G158" s="162" t="s">
        <v>709</v>
      </c>
      <c r="H158" s="50">
        <v>3</v>
      </c>
      <c r="I158" s="69" t="s">
        <v>47</v>
      </c>
      <c r="J158" s="70">
        <v>8374.26</v>
      </c>
      <c r="K158" s="70">
        <f t="shared" si="33"/>
        <v>33292.86</v>
      </c>
      <c r="L158" s="71">
        <f t="shared" si="38"/>
        <v>41667.120000000003</v>
      </c>
      <c r="M158" s="282">
        <v>13947.29</v>
      </c>
      <c r="N158" s="71"/>
      <c r="O158" s="71">
        <f t="shared" si="34"/>
        <v>27719.83</v>
      </c>
      <c r="P158" s="71"/>
      <c r="Q158" s="71">
        <f t="shared" si="35"/>
        <v>27719.83</v>
      </c>
      <c r="R158" s="122">
        <f t="shared" si="36"/>
        <v>14027.499881670001</v>
      </c>
      <c r="S158" s="71">
        <f t="shared" si="39"/>
        <v>14027.5</v>
      </c>
      <c r="T158" s="71">
        <f t="shared" si="37"/>
        <v>41747.33</v>
      </c>
      <c r="U158" s="72" t="s">
        <v>47</v>
      </c>
      <c r="V158" s="102">
        <f t="shared" si="30"/>
        <v>1669.89</v>
      </c>
      <c r="W158" s="73">
        <f t="shared" si="31"/>
        <v>2</v>
      </c>
      <c r="X158" s="74">
        <f t="shared" si="32"/>
        <v>40075.440000000002</v>
      </c>
      <c r="Y158" s="289">
        <v>1575</v>
      </c>
      <c r="Z158" s="289">
        <v>1978</v>
      </c>
      <c r="AA158" s="7"/>
      <c r="AB158" s="7"/>
    </row>
    <row r="159" spans="1:28" ht="28.5" customHeight="1" x14ac:dyDescent="0.2">
      <c r="A159" s="50">
        <v>148</v>
      </c>
      <c r="B159" s="162" t="s">
        <v>710</v>
      </c>
      <c r="C159" s="188">
        <v>91003630265</v>
      </c>
      <c r="D159" s="292" t="s">
        <v>711</v>
      </c>
      <c r="E159" s="163" t="s">
        <v>712</v>
      </c>
      <c r="F159" s="162" t="s">
        <v>713</v>
      </c>
      <c r="G159" s="162" t="s">
        <v>714</v>
      </c>
      <c r="H159" s="50">
        <v>3</v>
      </c>
      <c r="I159" s="69" t="s">
        <v>47</v>
      </c>
      <c r="J159" s="70">
        <v>8374.26</v>
      </c>
      <c r="K159" s="70">
        <f t="shared" si="33"/>
        <v>33292.86</v>
      </c>
      <c r="L159" s="71">
        <f t="shared" si="38"/>
        <v>41667.120000000003</v>
      </c>
      <c r="M159" s="282">
        <v>13947.29</v>
      </c>
      <c r="N159" s="71"/>
      <c r="O159" s="71">
        <f t="shared" si="34"/>
        <v>27719.83</v>
      </c>
      <c r="P159" s="71"/>
      <c r="Q159" s="71">
        <f t="shared" si="35"/>
        <v>27719.83</v>
      </c>
      <c r="R159" s="122">
        <f t="shared" si="36"/>
        <v>14027.499881670001</v>
      </c>
      <c r="S159" s="71">
        <f t="shared" si="39"/>
        <v>14027.5</v>
      </c>
      <c r="T159" s="71">
        <f t="shared" si="37"/>
        <v>41747.33</v>
      </c>
      <c r="U159" s="72" t="s">
        <v>47</v>
      </c>
      <c r="V159" s="102">
        <f t="shared" si="30"/>
        <v>1669.89</v>
      </c>
      <c r="W159" s="73">
        <f t="shared" si="31"/>
        <v>2</v>
      </c>
      <c r="X159" s="74">
        <f t="shared" si="32"/>
        <v>40075.440000000002</v>
      </c>
      <c r="Y159" s="289">
        <v>1577</v>
      </c>
      <c r="Z159" s="289">
        <v>1980</v>
      </c>
      <c r="AA159" s="7"/>
      <c r="AB159" s="7"/>
    </row>
    <row r="160" spans="1:28" ht="28.5" customHeight="1" x14ac:dyDescent="0.2">
      <c r="A160" s="41">
        <v>149</v>
      </c>
      <c r="B160" s="162" t="s">
        <v>715</v>
      </c>
      <c r="C160" s="185" t="s">
        <v>716</v>
      </c>
      <c r="D160" s="292" t="s">
        <v>717</v>
      </c>
      <c r="E160" s="162" t="s">
        <v>712</v>
      </c>
      <c r="F160" s="162" t="s">
        <v>151</v>
      </c>
      <c r="G160" s="162" t="s">
        <v>718</v>
      </c>
      <c r="H160" s="50">
        <v>3</v>
      </c>
      <c r="I160" s="69" t="s">
        <v>47</v>
      </c>
      <c r="J160" s="70">
        <v>8374.26</v>
      </c>
      <c r="K160" s="70">
        <f t="shared" si="33"/>
        <v>33292.86</v>
      </c>
      <c r="L160" s="71">
        <f t="shared" si="38"/>
        <v>41667.120000000003</v>
      </c>
      <c r="M160" s="282">
        <v>13947.29</v>
      </c>
      <c r="N160" s="71"/>
      <c r="O160" s="71">
        <f t="shared" si="34"/>
        <v>27719.83</v>
      </c>
      <c r="P160" s="71"/>
      <c r="Q160" s="71">
        <f t="shared" si="35"/>
        <v>27719.83</v>
      </c>
      <c r="R160" s="122">
        <f t="shared" si="36"/>
        <v>14027.499881670001</v>
      </c>
      <c r="S160" s="71">
        <f t="shared" si="39"/>
        <v>14027.5</v>
      </c>
      <c r="T160" s="71">
        <f t="shared" si="37"/>
        <v>41747.33</v>
      </c>
      <c r="U160" s="72" t="s">
        <v>47</v>
      </c>
      <c r="V160" s="102">
        <f t="shared" si="30"/>
        <v>1669.89</v>
      </c>
      <c r="W160" s="73">
        <f t="shared" si="31"/>
        <v>2</v>
      </c>
      <c r="X160" s="74">
        <f t="shared" si="32"/>
        <v>40075.440000000002</v>
      </c>
      <c r="Y160" s="289">
        <v>1579</v>
      </c>
      <c r="Z160" s="289">
        <v>1982</v>
      </c>
      <c r="AA160" s="7"/>
      <c r="AB160" s="7"/>
    </row>
    <row r="161" spans="1:28" ht="28.5" customHeight="1" x14ac:dyDescent="0.2">
      <c r="A161" s="50">
        <v>150</v>
      </c>
      <c r="B161" s="162" t="s">
        <v>719</v>
      </c>
      <c r="C161" s="185" t="s">
        <v>720</v>
      </c>
      <c r="D161" s="292" t="s">
        <v>721</v>
      </c>
      <c r="E161" s="162" t="s">
        <v>722</v>
      </c>
      <c r="F161" s="162" t="s">
        <v>723</v>
      </c>
      <c r="G161" s="162" t="s">
        <v>723</v>
      </c>
      <c r="H161" s="50">
        <v>3</v>
      </c>
      <c r="I161" s="69" t="s">
        <v>47</v>
      </c>
      <c r="J161" s="70">
        <v>8374.26</v>
      </c>
      <c r="K161" s="70">
        <f t="shared" si="33"/>
        <v>33292.86</v>
      </c>
      <c r="L161" s="71">
        <f t="shared" si="38"/>
        <v>41667.120000000003</v>
      </c>
      <c r="M161" s="282">
        <v>13947.29</v>
      </c>
      <c r="N161" s="71"/>
      <c r="O161" s="71">
        <f t="shared" si="34"/>
        <v>27719.83</v>
      </c>
      <c r="P161" s="71"/>
      <c r="Q161" s="71">
        <f t="shared" si="35"/>
        <v>27719.83</v>
      </c>
      <c r="R161" s="122">
        <f t="shared" si="36"/>
        <v>14027.499881670001</v>
      </c>
      <c r="S161" s="71">
        <f t="shared" si="39"/>
        <v>14027.5</v>
      </c>
      <c r="T161" s="71">
        <f t="shared" si="37"/>
        <v>41747.33</v>
      </c>
      <c r="U161" s="72" t="s">
        <v>47</v>
      </c>
      <c r="V161" s="102">
        <f t="shared" si="30"/>
        <v>1669.89</v>
      </c>
      <c r="W161" s="73">
        <f t="shared" si="31"/>
        <v>2</v>
      </c>
      <c r="X161" s="74">
        <f t="shared" si="32"/>
        <v>40075.440000000002</v>
      </c>
      <c r="Y161" s="289">
        <v>1580</v>
      </c>
      <c r="Z161" s="289">
        <v>1983</v>
      </c>
      <c r="AA161" s="7"/>
      <c r="AB161" s="7"/>
    </row>
    <row r="162" spans="1:28" ht="28.5" customHeight="1" x14ac:dyDescent="0.2">
      <c r="A162" s="41">
        <v>151</v>
      </c>
      <c r="B162" s="162" t="s">
        <v>724</v>
      </c>
      <c r="C162" s="185" t="s">
        <v>725</v>
      </c>
      <c r="D162" s="301" t="s">
        <v>726</v>
      </c>
      <c r="E162" s="162" t="s">
        <v>727</v>
      </c>
      <c r="F162" s="162" t="s">
        <v>135</v>
      </c>
      <c r="G162" s="162" t="s">
        <v>728</v>
      </c>
      <c r="H162" s="50">
        <v>4</v>
      </c>
      <c r="I162" s="69" t="s">
        <v>47</v>
      </c>
      <c r="J162" s="70">
        <v>8374.26</v>
      </c>
      <c r="K162" s="70">
        <f t="shared" si="33"/>
        <v>44390.48</v>
      </c>
      <c r="L162" s="71">
        <f t="shared" si="38"/>
        <v>52764.740000000005</v>
      </c>
      <c r="M162" s="282">
        <v>17663.849999999999</v>
      </c>
      <c r="N162" s="71"/>
      <c r="O162" s="71">
        <f t="shared" si="34"/>
        <v>35100.890000000007</v>
      </c>
      <c r="P162" s="71"/>
      <c r="Q162" s="71">
        <f t="shared" si="35"/>
        <v>35100.890000000007</v>
      </c>
      <c r="R162" s="122">
        <f t="shared" si="36"/>
        <v>17763.583950759999</v>
      </c>
      <c r="S162" s="71">
        <f t="shared" si="39"/>
        <v>17763.580000000002</v>
      </c>
      <c r="T162" s="71">
        <f t="shared" si="37"/>
        <v>52864.470000000008</v>
      </c>
      <c r="U162" s="72" t="s">
        <v>47</v>
      </c>
      <c r="V162" s="102">
        <f t="shared" si="30"/>
        <v>2114.58</v>
      </c>
      <c r="W162" s="73">
        <f t="shared" si="31"/>
        <v>2</v>
      </c>
      <c r="X162" s="74">
        <f t="shared" si="32"/>
        <v>50747.890000000007</v>
      </c>
      <c r="Y162" s="289">
        <v>1582</v>
      </c>
      <c r="Z162" s="289">
        <v>1985</v>
      </c>
      <c r="AA162" s="7"/>
      <c r="AB162" s="7"/>
    </row>
    <row r="163" spans="1:28" ht="28.5" customHeight="1" x14ac:dyDescent="0.2">
      <c r="A163" s="50">
        <v>152</v>
      </c>
      <c r="B163" s="164" t="s">
        <v>729</v>
      </c>
      <c r="C163" s="190" t="s">
        <v>730</v>
      </c>
      <c r="D163" s="297" t="s">
        <v>731</v>
      </c>
      <c r="E163" s="164" t="s">
        <v>727</v>
      </c>
      <c r="F163" s="164" t="s">
        <v>732</v>
      </c>
      <c r="G163" s="164" t="s">
        <v>733</v>
      </c>
      <c r="H163" s="148">
        <v>4</v>
      </c>
      <c r="I163" s="75" t="s">
        <v>47</v>
      </c>
      <c r="J163" s="70">
        <v>8374.26</v>
      </c>
      <c r="K163" s="70">
        <f t="shared" si="33"/>
        <v>44390.48</v>
      </c>
      <c r="L163" s="76">
        <f t="shared" si="38"/>
        <v>52764.740000000005</v>
      </c>
      <c r="M163" s="285">
        <v>17663.849999999999</v>
      </c>
      <c r="N163" s="76"/>
      <c r="O163" s="76">
        <f t="shared" si="34"/>
        <v>35100.890000000007</v>
      </c>
      <c r="P163" s="76"/>
      <c r="Q163" s="76">
        <f t="shared" si="35"/>
        <v>35100.890000000007</v>
      </c>
      <c r="R163" s="123">
        <f t="shared" si="36"/>
        <v>17763.583950759999</v>
      </c>
      <c r="S163" s="76">
        <f t="shared" si="39"/>
        <v>17763.580000000002</v>
      </c>
      <c r="T163" s="76">
        <f t="shared" si="37"/>
        <v>52864.470000000008</v>
      </c>
      <c r="U163" s="77" t="s">
        <v>47</v>
      </c>
      <c r="V163" s="78">
        <f t="shared" si="30"/>
        <v>2114.58</v>
      </c>
      <c r="W163" s="70">
        <f t="shared" si="31"/>
        <v>2</v>
      </c>
      <c r="X163" s="79">
        <f t="shared" si="32"/>
        <v>50747.890000000007</v>
      </c>
      <c r="Y163" s="289">
        <v>1584</v>
      </c>
      <c r="Z163" s="289">
        <v>1987</v>
      </c>
      <c r="AA163" s="7"/>
      <c r="AB163" s="7"/>
    </row>
    <row r="164" spans="1:28" ht="28.5" customHeight="1" x14ac:dyDescent="0.2">
      <c r="A164" s="41">
        <v>153</v>
      </c>
      <c r="B164" s="162" t="s">
        <v>734</v>
      </c>
      <c r="C164" s="185" t="s">
        <v>735</v>
      </c>
      <c r="D164" s="292" t="s">
        <v>736</v>
      </c>
      <c r="E164" s="162" t="s">
        <v>727</v>
      </c>
      <c r="F164" s="163" t="s">
        <v>737</v>
      </c>
      <c r="G164" s="163" t="s">
        <v>738</v>
      </c>
      <c r="H164" s="50">
        <v>3</v>
      </c>
      <c r="I164" s="69" t="s">
        <v>47</v>
      </c>
      <c r="J164" s="73">
        <v>8374.26</v>
      </c>
      <c r="K164" s="73">
        <f t="shared" si="33"/>
        <v>33292.86</v>
      </c>
      <c r="L164" s="71">
        <f t="shared" si="38"/>
        <v>41667.120000000003</v>
      </c>
      <c r="M164" s="282">
        <v>13947.29</v>
      </c>
      <c r="N164" s="71"/>
      <c r="O164" s="71">
        <f t="shared" si="34"/>
        <v>27719.83</v>
      </c>
      <c r="P164" s="71"/>
      <c r="Q164" s="71">
        <f t="shared" si="35"/>
        <v>27719.83</v>
      </c>
      <c r="R164" s="122">
        <f t="shared" si="36"/>
        <v>14027.499881670001</v>
      </c>
      <c r="S164" s="71">
        <f t="shared" si="39"/>
        <v>14027.5</v>
      </c>
      <c r="T164" s="71">
        <f t="shared" si="37"/>
        <v>41747.33</v>
      </c>
      <c r="U164" s="72" t="s">
        <v>47</v>
      </c>
      <c r="V164" s="73">
        <f t="shared" si="30"/>
        <v>1669.89</v>
      </c>
      <c r="W164" s="73">
        <f t="shared" si="31"/>
        <v>2</v>
      </c>
      <c r="X164" s="74">
        <f t="shared" si="32"/>
        <v>40075.440000000002</v>
      </c>
      <c r="Y164" s="289">
        <v>1586</v>
      </c>
      <c r="Z164" s="289">
        <v>1989</v>
      </c>
      <c r="AA164" s="7"/>
      <c r="AB164" s="7"/>
    </row>
    <row r="165" spans="1:28" ht="28.5" customHeight="1" x14ac:dyDescent="0.2">
      <c r="A165" s="50">
        <v>154</v>
      </c>
      <c r="B165" s="162" t="s">
        <v>739</v>
      </c>
      <c r="C165" s="188">
        <v>83003050263</v>
      </c>
      <c r="D165" s="292" t="s">
        <v>740</v>
      </c>
      <c r="E165" s="162" t="s">
        <v>741</v>
      </c>
      <c r="F165" s="162" t="s">
        <v>102</v>
      </c>
      <c r="G165" s="162" t="s">
        <v>742</v>
      </c>
      <c r="H165" s="50">
        <v>3</v>
      </c>
      <c r="I165" s="69" t="s">
        <v>47</v>
      </c>
      <c r="J165" s="70">
        <v>8374.26</v>
      </c>
      <c r="K165" s="70">
        <f t="shared" si="33"/>
        <v>33292.86</v>
      </c>
      <c r="L165" s="71">
        <f t="shared" si="38"/>
        <v>41667.120000000003</v>
      </c>
      <c r="M165" s="282">
        <v>13947.29</v>
      </c>
      <c r="N165" s="71"/>
      <c r="O165" s="71">
        <f t="shared" si="34"/>
        <v>27719.83</v>
      </c>
      <c r="P165" s="71"/>
      <c r="Q165" s="71">
        <f t="shared" si="35"/>
        <v>27719.83</v>
      </c>
      <c r="R165" s="122">
        <f t="shared" si="36"/>
        <v>14027.499881670001</v>
      </c>
      <c r="S165" s="71">
        <f t="shared" si="39"/>
        <v>14027.5</v>
      </c>
      <c r="T165" s="71">
        <f t="shared" si="37"/>
        <v>41747.33</v>
      </c>
      <c r="U165" s="72" t="s">
        <v>47</v>
      </c>
      <c r="V165" s="102">
        <f t="shared" si="30"/>
        <v>1669.89</v>
      </c>
      <c r="W165" s="73">
        <f t="shared" si="31"/>
        <v>2</v>
      </c>
      <c r="X165" s="74">
        <f t="shared" si="32"/>
        <v>40075.440000000002</v>
      </c>
      <c r="Y165" s="289">
        <v>1588</v>
      </c>
      <c r="Z165" s="289">
        <v>1991</v>
      </c>
      <c r="AA165" s="7"/>
      <c r="AB165" s="7"/>
    </row>
    <row r="166" spans="1:28" ht="28.5" customHeight="1" x14ac:dyDescent="0.2">
      <c r="A166" s="41">
        <v>155</v>
      </c>
      <c r="B166" s="162" t="s">
        <v>743</v>
      </c>
      <c r="C166" s="188" t="s">
        <v>744</v>
      </c>
      <c r="D166" s="292" t="s">
        <v>745</v>
      </c>
      <c r="E166" s="162" t="s">
        <v>741</v>
      </c>
      <c r="F166" s="162" t="s">
        <v>746</v>
      </c>
      <c r="G166" s="162" t="s">
        <v>747</v>
      </c>
      <c r="H166" s="50">
        <v>2</v>
      </c>
      <c r="I166" s="69" t="s">
        <v>47</v>
      </c>
      <c r="J166" s="70">
        <v>8374.26</v>
      </c>
      <c r="K166" s="70">
        <f t="shared" si="33"/>
        <v>22195.24</v>
      </c>
      <c r="L166" s="71">
        <f t="shared" si="38"/>
        <v>30569.5</v>
      </c>
      <c r="M166" s="282">
        <v>10230.73</v>
      </c>
      <c r="N166" s="71"/>
      <c r="O166" s="71">
        <f t="shared" si="34"/>
        <v>20338.77</v>
      </c>
      <c r="P166" s="71"/>
      <c r="Q166" s="71">
        <f t="shared" si="35"/>
        <v>20338.77</v>
      </c>
      <c r="R166" s="122">
        <f t="shared" si="36"/>
        <v>10291.41581258</v>
      </c>
      <c r="S166" s="71">
        <f t="shared" si="39"/>
        <v>10291.42</v>
      </c>
      <c r="T166" s="71">
        <f t="shared" si="37"/>
        <v>30630.190000000002</v>
      </c>
      <c r="U166" s="72" t="s">
        <v>47</v>
      </c>
      <c r="V166" s="102">
        <f t="shared" si="30"/>
        <v>1225.21</v>
      </c>
      <c r="W166" s="73">
        <f t="shared" si="31"/>
        <v>2</v>
      </c>
      <c r="X166" s="74">
        <f t="shared" si="32"/>
        <v>29402.980000000003</v>
      </c>
      <c r="Y166" s="289">
        <v>1591</v>
      </c>
      <c r="Z166" s="289">
        <v>1994</v>
      </c>
      <c r="AA166" s="7"/>
      <c r="AB166" s="7"/>
    </row>
    <row r="167" spans="1:28" ht="28.5" customHeight="1" x14ac:dyDescent="0.2">
      <c r="A167" s="50">
        <v>156</v>
      </c>
      <c r="B167" s="162" t="s">
        <v>748</v>
      </c>
      <c r="C167" s="188" t="s">
        <v>749</v>
      </c>
      <c r="D167" s="292" t="s">
        <v>750</v>
      </c>
      <c r="E167" s="163" t="s">
        <v>741</v>
      </c>
      <c r="F167" s="162" t="s">
        <v>751</v>
      </c>
      <c r="G167" s="162" t="s">
        <v>752</v>
      </c>
      <c r="H167" s="50">
        <v>3</v>
      </c>
      <c r="I167" s="69" t="s">
        <v>47</v>
      </c>
      <c r="J167" s="70">
        <v>8374.26</v>
      </c>
      <c r="K167" s="70">
        <f t="shared" si="33"/>
        <v>33292.86</v>
      </c>
      <c r="L167" s="71">
        <f t="shared" si="38"/>
        <v>41667.120000000003</v>
      </c>
      <c r="M167" s="282">
        <v>13947.29</v>
      </c>
      <c r="N167" s="71"/>
      <c r="O167" s="71">
        <f t="shared" si="34"/>
        <v>27719.83</v>
      </c>
      <c r="P167" s="71"/>
      <c r="Q167" s="71">
        <f t="shared" si="35"/>
        <v>27719.83</v>
      </c>
      <c r="R167" s="122">
        <f t="shared" si="36"/>
        <v>14027.499881670001</v>
      </c>
      <c r="S167" s="71">
        <f t="shared" si="39"/>
        <v>14027.5</v>
      </c>
      <c r="T167" s="71">
        <f t="shared" si="37"/>
        <v>41747.33</v>
      </c>
      <c r="U167" s="72" t="s">
        <v>47</v>
      </c>
      <c r="V167" s="102">
        <f t="shared" si="30"/>
        <v>1669.89</v>
      </c>
      <c r="W167" s="73">
        <f t="shared" si="31"/>
        <v>2</v>
      </c>
      <c r="X167" s="74">
        <f t="shared" si="32"/>
        <v>40075.440000000002</v>
      </c>
      <c r="Y167" s="289">
        <v>1592</v>
      </c>
      <c r="Z167" s="289">
        <v>1995</v>
      </c>
      <c r="AA167" s="7" t="s">
        <v>148</v>
      </c>
      <c r="AB167" s="7"/>
    </row>
    <row r="168" spans="1:28" ht="28.5" customHeight="1" x14ac:dyDescent="0.2">
      <c r="A168" s="41">
        <v>157</v>
      </c>
      <c r="B168" s="162" t="s">
        <v>753</v>
      </c>
      <c r="C168" s="188" t="s">
        <v>754</v>
      </c>
      <c r="D168" s="292" t="s">
        <v>755</v>
      </c>
      <c r="E168" s="162" t="s">
        <v>756</v>
      </c>
      <c r="F168" s="162" t="s">
        <v>359</v>
      </c>
      <c r="G168" s="162" t="s">
        <v>757</v>
      </c>
      <c r="H168" s="50">
        <v>1</v>
      </c>
      <c r="I168" s="69" t="s">
        <v>47</v>
      </c>
      <c r="J168" s="70">
        <v>8374.26</v>
      </c>
      <c r="K168" s="70">
        <f t="shared" si="33"/>
        <v>11097.62</v>
      </c>
      <c r="L168" s="71">
        <f t="shared" si="38"/>
        <v>19471.88</v>
      </c>
      <c r="M168" s="282">
        <v>6514.17</v>
      </c>
      <c r="N168" s="71"/>
      <c r="O168" s="71">
        <f t="shared" si="34"/>
        <v>12957.710000000001</v>
      </c>
      <c r="P168" s="71"/>
      <c r="Q168" s="71">
        <f t="shared" si="35"/>
        <v>12957.710000000001</v>
      </c>
      <c r="R168" s="122">
        <f t="shared" si="36"/>
        <v>6555.33174349</v>
      </c>
      <c r="S168" s="71">
        <f t="shared" si="39"/>
        <v>6555.33</v>
      </c>
      <c r="T168" s="71">
        <f t="shared" si="37"/>
        <v>19513.04</v>
      </c>
      <c r="U168" s="72" t="s">
        <v>47</v>
      </c>
      <c r="V168" s="102">
        <f t="shared" si="30"/>
        <v>780.52</v>
      </c>
      <c r="W168" s="73">
        <f t="shared" si="31"/>
        <v>2</v>
      </c>
      <c r="X168" s="74">
        <f t="shared" si="32"/>
        <v>18730.52</v>
      </c>
      <c r="Y168" s="289">
        <v>1593</v>
      </c>
      <c r="Z168" s="289">
        <v>1996</v>
      </c>
      <c r="AA168" s="7"/>
      <c r="AB168" s="7"/>
    </row>
    <row r="169" spans="1:28" ht="28.5" customHeight="1" x14ac:dyDescent="0.2">
      <c r="A169" s="50">
        <v>158</v>
      </c>
      <c r="B169" s="162" t="s">
        <v>758</v>
      </c>
      <c r="C169" s="188" t="s">
        <v>759</v>
      </c>
      <c r="D169" s="292" t="s">
        <v>760</v>
      </c>
      <c r="E169" s="162" t="s">
        <v>756</v>
      </c>
      <c r="F169" s="162" t="s">
        <v>116</v>
      </c>
      <c r="G169" s="162" t="s">
        <v>761</v>
      </c>
      <c r="H169" s="50">
        <v>1</v>
      </c>
      <c r="I169" s="69" t="s">
        <v>47</v>
      </c>
      <c r="J169" s="70">
        <v>8374.26</v>
      </c>
      <c r="K169" s="70">
        <f t="shared" si="33"/>
        <v>11097.62</v>
      </c>
      <c r="L169" s="71">
        <f t="shared" si="38"/>
        <v>19471.88</v>
      </c>
      <c r="M169" s="282">
        <v>10230.73</v>
      </c>
      <c r="N169" s="71"/>
      <c r="O169" s="71">
        <f t="shared" si="34"/>
        <v>9241.1500000000015</v>
      </c>
      <c r="P169" s="71"/>
      <c r="Q169" s="71">
        <f t="shared" si="35"/>
        <v>9241.1500000000015</v>
      </c>
      <c r="R169" s="122">
        <f t="shared" si="36"/>
        <v>6555.33174349</v>
      </c>
      <c r="S169" s="71">
        <f t="shared" si="39"/>
        <v>6555.33</v>
      </c>
      <c r="T169" s="71">
        <f t="shared" si="37"/>
        <v>15796.480000000001</v>
      </c>
      <c r="U169" s="84" t="s">
        <v>47</v>
      </c>
      <c r="V169" s="102">
        <f t="shared" si="30"/>
        <v>631.86</v>
      </c>
      <c r="W169" s="73">
        <f t="shared" si="31"/>
        <v>2</v>
      </c>
      <c r="X169" s="74">
        <f t="shared" si="32"/>
        <v>15162.62</v>
      </c>
      <c r="Y169" s="289">
        <v>1595</v>
      </c>
      <c r="Z169" s="289">
        <v>1998</v>
      </c>
      <c r="AA169" s="7"/>
      <c r="AB169" s="7"/>
    </row>
    <row r="170" spans="1:28" ht="28.5" customHeight="1" x14ac:dyDescent="0.2">
      <c r="A170" s="41">
        <v>159</v>
      </c>
      <c r="B170" s="162" t="s">
        <v>762</v>
      </c>
      <c r="C170" s="188" t="s">
        <v>763</v>
      </c>
      <c r="D170" s="292" t="s">
        <v>764</v>
      </c>
      <c r="E170" s="162" t="s">
        <v>765</v>
      </c>
      <c r="F170" s="162" t="s">
        <v>766</v>
      </c>
      <c r="G170" s="162" t="s">
        <v>767</v>
      </c>
      <c r="H170" s="50">
        <v>2</v>
      </c>
      <c r="I170" s="69" t="s">
        <v>47</v>
      </c>
      <c r="J170" s="70">
        <v>8374.26</v>
      </c>
      <c r="K170" s="70">
        <f t="shared" si="33"/>
        <v>22195.24</v>
      </c>
      <c r="L170" s="71">
        <f t="shared" si="38"/>
        <v>30569.5</v>
      </c>
      <c r="M170" s="282">
        <v>10230.73</v>
      </c>
      <c r="N170" s="71"/>
      <c r="O170" s="71">
        <f t="shared" si="34"/>
        <v>20338.77</v>
      </c>
      <c r="P170" s="71"/>
      <c r="Q170" s="71">
        <f t="shared" si="35"/>
        <v>20338.77</v>
      </c>
      <c r="R170" s="122">
        <f t="shared" si="36"/>
        <v>10291.41581258</v>
      </c>
      <c r="S170" s="71">
        <f t="shared" si="39"/>
        <v>10291.42</v>
      </c>
      <c r="T170" s="71">
        <f t="shared" si="37"/>
        <v>30630.190000000002</v>
      </c>
      <c r="U170" s="72" t="s">
        <v>47</v>
      </c>
      <c r="V170" s="102">
        <f t="shared" si="30"/>
        <v>1225.21</v>
      </c>
      <c r="W170" s="73">
        <f t="shared" si="31"/>
        <v>2</v>
      </c>
      <c r="X170" s="74">
        <f t="shared" si="32"/>
        <v>29402.980000000003</v>
      </c>
      <c r="Y170" s="289">
        <v>1596</v>
      </c>
      <c r="Z170" s="289">
        <v>1999</v>
      </c>
      <c r="AA170" s="7"/>
      <c r="AB170" s="7"/>
    </row>
    <row r="171" spans="1:28" ht="28.5" customHeight="1" x14ac:dyDescent="0.2">
      <c r="A171" s="50">
        <v>160</v>
      </c>
      <c r="B171" s="162" t="s">
        <v>768</v>
      </c>
      <c r="C171" s="188" t="s">
        <v>769</v>
      </c>
      <c r="D171" s="292" t="s">
        <v>770</v>
      </c>
      <c r="E171" s="163" t="s">
        <v>771</v>
      </c>
      <c r="F171" s="162" t="s">
        <v>772</v>
      </c>
      <c r="G171" s="162" t="s">
        <v>773</v>
      </c>
      <c r="H171" s="50">
        <v>3</v>
      </c>
      <c r="I171" s="69" t="s">
        <v>47</v>
      </c>
      <c r="J171" s="70">
        <v>8374.26</v>
      </c>
      <c r="K171" s="70">
        <f t="shared" si="33"/>
        <v>33292.86</v>
      </c>
      <c r="L171" s="71">
        <f t="shared" si="38"/>
        <v>41667.120000000003</v>
      </c>
      <c r="M171" s="282">
        <v>13947.29</v>
      </c>
      <c r="N171" s="71"/>
      <c r="O171" s="71">
        <f t="shared" si="34"/>
        <v>27719.83</v>
      </c>
      <c r="P171" s="71"/>
      <c r="Q171" s="71">
        <f t="shared" si="35"/>
        <v>27719.83</v>
      </c>
      <c r="R171" s="122">
        <f t="shared" si="36"/>
        <v>14027.499881670001</v>
      </c>
      <c r="S171" s="71">
        <f t="shared" si="39"/>
        <v>14027.5</v>
      </c>
      <c r="T171" s="71">
        <f t="shared" si="37"/>
        <v>41747.33</v>
      </c>
      <c r="U171" s="72" t="s">
        <v>47</v>
      </c>
      <c r="V171" s="102">
        <f t="shared" si="30"/>
        <v>1669.89</v>
      </c>
      <c r="W171" s="73">
        <f t="shared" si="31"/>
        <v>2</v>
      </c>
      <c r="X171" s="74">
        <f t="shared" si="32"/>
        <v>40075.440000000002</v>
      </c>
      <c r="Y171" s="289">
        <v>1598</v>
      </c>
      <c r="Z171" s="289">
        <v>2001</v>
      </c>
      <c r="AA171" s="7"/>
      <c r="AB171" s="7"/>
    </row>
    <row r="172" spans="1:28" ht="28.5" customHeight="1" x14ac:dyDescent="0.2">
      <c r="A172" s="41">
        <v>161</v>
      </c>
      <c r="B172" s="162" t="s">
        <v>774</v>
      </c>
      <c r="C172" s="188" t="s">
        <v>775</v>
      </c>
      <c r="D172" s="292" t="s">
        <v>776</v>
      </c>
      <c r="E172" s="162" t="s">
        <v>771</v>
      </c>
      <c r="F172" s="162" t="s">
        <v>777</v>
      </c>
      <c r="G172" s="162" t="s">
        <v>613</v>
      </c>
      <c r="H172" s="50">
        <v>3</v>
      </c>
      <c r="I172" s="69" t="s">
        <v>47</v>
      </c>
      <c r="J172" s="70">
        <v>8374.26</v>
      </c>
      <c r="K172" s="70">
        <f t="shared" si="33"/>
        <v>33292.86</v>
      </c>
      <c r="L172" s="71">
        <f t="shared" si="38"/>
        <v>41667.120000000003</v>
      </c>
      <c r="M172" s="282">
        <v>10230.73</v>
      </c>
      <c r="N172" s="71"/>
      <c r="O172" s="71">
        <f t="shared" si="34"/>
        <v>31436.390000000003</v>
      </c>
      <c r="P172" s="71"/>
      <c r="Q172" s="71">
        <f t="shared" si="35"/>
        <v>31436.390000000003</v>
      </c>
      <c r="R172" s="122">
        <f t="shared" si="36"/>
        <v>14027.499881670001</v>
      </c>
      <c r="S172" s="71">
        <f t="shared" si="39"/>
        <v>14027.5</v>
      </c>
      <c r="T172" s="71">
        <f t="shared" si="37"/>
        <v>45463.89</v>
      </c>
      <c r="U172" s="72" t="s">
        <v>47</v>
      </c>
      <c r="V172" s="102">
        <f t="shared" si="30"/>
        <v>1818.56</v>
      </c>
      <c r="W172" s="73">
        <f t="shared" si="31"/>
        <v>2</v>
      </c>
      <c r="X172" s="74">
        <f t="shared" si="32"/>
        <v>43643.33</v>
      </c>
      <c r="Y172" s="289">
        <v>1599</v>
      </c>
      <c r="Z172" s="289">
        <v>2002</v>
      </c>
      <c r="AA172" s="7"/>
      <c r="AB172" s="7"/>
    </row>
    <row r="173" spans="1:28" ht="28.5" customHeight="1" x14ac:dyDescent="0.2">
      <c r="A173" s="50">
        <v>162</v>
      </c>
      <c r="B173" s="162" t="s">
        <v>778</v>
      </c>
      <c r="C173" s="185" t="s">
        <v>779</v>
      </c>
      <c r="D173" s="292" t="s">
        <v>780</v>
      </c>
      <c r="E173" s="162" t="s">
        <v>781</v>
      </c>
      <c r="F173" s="162" t="s">
        <v>317</v>
      </c>
      <c r="G173" s="162" t="s">
        <v>782</v>
      </c>
      <c r="H173" s="50">
        <v>5</v>
      </c>
      <c r="I173" s="69" t="s">
        <v>47</v>
      </c>
      <c r="J173" s="70">
        <v>8374.26</v>
      </c>
      <c r="K173" s="70">
        <f t="shared" si="33"/>
        <v>55488.1</v>
      </c>
      <c r="L173" s="71">
        <f t="shared" si="38"/>
        <v>63862.36</v>
      </c>
      <c r="M173" s="282">
        <v>21380.41</v>
      </c>
      <c r="N173" s="71"/>
      <c r="O173" s="71">
        <f t="shared" si="34"/>
        <v>42481.95</v>
      </c>
      <c r="P173" s="71"/>
      <c r="Q173" s="71">
        <f t="shared" si="35"/>
        <v>42481.95</v>
      </c>
      <c r="R173" s="122">
        <f t="shared" si="36"/>
        <v>21499.66801985</v>
      </c>
      <c r="S173" s="71">
        <f t="shared" si="39"/>
        <v>21499.67</v>
      </c>
      <c r="T173" s="71">
        <f t="shared" si="37"/>
        <v>63981.619999999995</v>
      </c>
      <c r="U173" s="72" t="s">
        <v>47</v>
      </c>
      <c r="V173" s="102">
        <f t="shared" si="30"/>
        <v>2559.2600000000002</v>
      </c>
      <c r="W173" s="73">
        <f t="shared" si="31"/>
        <v>2</v>
      </c>
      <c r="X173" s="74">
        <f t="shared" si="32"/>
        <v>61420.359999999993</v>
      </c>
      <c r="Y173" s="289">
        <v>1602</v>
      </c>
      <c r="Z173" s="289">
        <v>2005</v>
      </c>
      <c r="AA173" s="7"/>
      <c r="AB173" s="7"/>
    </row>
    <row r="174" spans="1:28" ht="28.5" customHeight="1" thickBot="1" x14ac:dyDescent="0.25">
      <c r="A174" s="40">
        <v>163</v>
      </c>
      <c r="B174" s="164" t="s">
        <v>783</v>
      </c>
      <c r="C174" s="190" t="s">
        <v>784</v>
      </c>
      <c r="D174" s="297" t="s">
        <v>785</v>
      </c>
      <c r="E174" s="164" t="s">
        <v>781</v>
      </c>
      <c r="F174" s="164" t="s">
        <v>107</v>
      </c>
      <c r="G174" s="164" t="s">
        <v>786</v>
      </c>
      <c r="H174" s="148">
        <v>2</v>
      </c>
      <c r="I174" s="75" t="s">
        <v>47</v>
      </c>
      <c r="J174" s="70">
        <v>8374.26</v>
      </c>
      <c r="K174" s="70">
        <f t="shared" si="33"/>
        <v>22195.24</v>
      </c>
      <c r="L174" s="76">
        <f t="shared" si="38"/>
        <v>30569.5</v>
      </c>
      <c r="M174" s="285">
        <v>13947.29</v>
      </c>
      <c r="N174" s="76"/>
      <c r="O174" s="76">
        <f t="shared" si="34"/>
        <v>16622.21</v>
      </c>
      <c r="P174" s="76"/>
      <c r="Q174" s="76">
        <f t="shared" si="35"/>
        <v>16622.21</v>
      </c>
      <c r="R174" s="123">
        <f t="shared" si="36"/>
        <v>10291.41581258</v>
      </c>
      <c r="S174" s="76">
        <f t="shared" si="39"/>
        <v>10291.42</v>
      </c>
      <c r="T174" s="76">
        <f t="shared" si="37"/>
        <v>26913.629999999997</v>
      </c>
      <c r="U174" s="77" t="s">
        <v>47</v>
      </c>
      <c r="V174" s="78">
        <f t="shared" si="30"/>
        <v>1076.55</v>
      </c>
      <c r="W174" s="70">
        <f t="shared" si="31"/>
        <v>2</v>
      </c>
      <c r="X174" s="79">
        <f t="shared" si="32"/>
        <v>25835.079999999998</v>
      </c>
      <c r="Y174" s="334">
        <v>1604</v>
      </c>
      <c r="Z174" s="334">
        <v>2007</v>
      </c>
      <c r="AA174" s="7"/>
      <c r="AB174" s="7"/>
    </row>
    <row r="175" spans="1:28" ht="28.5" customHeight="1" x14ac:dyDescent="0.2">
      <c r="A175" s="23">
        <v>164</v>
      </c>
      <c r="B175" s="156" t="s">
        <v>787</v>
      </c>
      <c r="C175" s="195" t="s">
        <v>788</v>
      </c>
      <c r="D175" s="291" t="s">
        <v>789</v>
      </c>
      <c r="E175" s="156" t="s">
        <v>790</v>
      </c>
      <c r="F175" s="156" t="s">
        <v>791</v>
      </c>
      <c r="G175" s="156" t="s">
        <v>792</v>
      </c>
      <c r="H175" s="42">
        <v>2</v>
      </c>
      <c r="I175" s="52" t="s">
        <v>47</v>
      </c>
      <c r="J175" s="53">
        <v>8374.26</v>
      </c>
      <c r="K175" s="53">
        <f t="shared" si="33"/>
        <v>22195.24</v>
      </c>
      <c r="L175" s="53">
        <f t="shared" si="38"/>
        <v>30569.5</v>
      </c>
      <c r="M175" s="279">
        <v>10230.73</v>
      </c>
      <c r="N175" s="53"/>
      <c r="O175" s="53">
        <f t="shared" si="34"/>
        <v>20338.77</v>
      </c>
      <c r="P175" s="53"/>
      <c r="Q175" s="53">
        <f t="shared" si="35"/>
        <v>20338.77</v>
      </c>
      <c r="R175" s="118">
        <f t="shared" si="36"/>
        <v>10291.41581258</v>
      </c>
      <c r="S175" s="54">
        <f t="shared" si="39"/>
        <v>10291.42</v>
      </c>
      <c r="T175" s="54">
        <f t="shared" si="37"/>
        <v>30630.190000000002</v>
      </c>
      <c r="U175" s="80" t="s">
        <v>47</v>
      </c>
      <c r="V175" s="55"/>
      <c r="W175" s="55"/>
      <c r="X175" s="55"/>
      <c r="Y175" s="343"/>
      <c r="Z175" s="335"/>
      <c r="AA175" s="7"/>
      <c r="AB175" s="7"/>
    </row>
    <row r="176" spans="1:28" ht="28.5" customHeight="1" x14ac:dyDescent="0.2">
      <c r="A176" s="24">
        <v>165</v>
      </c>
      <c r="B176" s="158" t="s">
        <v>793</v>
      </c>
      <c r="C176" s="188" t="s">
        <v>788</v>
      </c>
      <c r="D176" s="292" t="s">
        <v>789</v>
      </c>
      <c r="E176" s="158" t="s">
        <v>790</v>
      </c>
      <c r="F176" s="158" t="s">
        <v>794</v>
      </c>
      <c r="G176" s="158" t="s">
        <v>792</v>
      </c>
      <c r="H176" s="131">
        <v>6</v>
      </c>
      <c r="I176" s="56" t="s">
        <v>47</v>
      </c>
      <c r="J176" s="57">
        <v>8374.26</v>
      </c>
      <c r="K176" s="57">
        <f t="shared" si="33"/>
        <v>66585.72</v>
      </c>
      <c r="L176" s="57">
        <f t="shared" si="38"/>
        <v>74959.98</v>
      </c>
      <c r="M176" s="280">
        <v>25096.98</v>
      </c>
      <c r="N176" s="57"/>
      <c r="O176" s="57">
        <f t="shared" si="34"/>
        <v>49863</v>
      </c>
      <c r="P176" s="57"/>
      <c r="Q176" s="57">
        <f t="shared" si="35"/>
        <v>49863</v>
      </c>
      <c r="R176" s="119">
        <f t="shared" si="36"/>
        <v>25235.752088929999</v>
      </c>
      <c r="S176" s="58">
        <f>ROUND(R176,2)-0.01</f>
        <v>25235.74</v>
      </c>
      <c r="T176" s="58">
        <f t="shared" si="37"/>
        <v>75098.740000000005</v>
      </c>
      <c r="U176" s="81" t="s">
        <v>47</v>
      </c>
      <c r="V176" s="82"/>
      <c r="W176" s="82"/>
      <c r="X176" s="82"/>
      <c r="Y176" s="345"/>
      <c r="Z176" s="337"/>
      <c r="AA176" s="7"/>
      <c r="AB176" s="7"/>
    </row>
    <row r="177" spans="1:34" ht="28.5" customHeight="1" thickBot="1" x14ac:dyDescent="0.25">
      <c r="A177" s="29"/>
      <c r="B177" s="167"/>
      <c r="C177" s="196"/>
      <c r="D177" s="290"/>
      <c r="E177" s="167"/>
      <c r="F177" s="167"/>
      <c r="G177" s="167"/>
      <c r="H177" s="37"/>
      <c r="I177" s="37"/>
      <c r="J177" s="182"/>
      <c r="K177" s="182"/>
      <c r="L177" s="182"/>
      <c r="M177" s="182"/>
      <c r="N177" s="182"/>
      <c r="O177" s="182"/>
      <c r="P177" s="182"/>
      <c r="Q177" s="182"/>
      <c r="R177" s="125"/>
      <c r="S177" s="27"/>
      <c r="T177" s="61">
        <f>T175+T176</f>
        <v>105728.93000000001</v>
      </c>
      <c r="U177" s="62" t="s">
        <v>47</v>
      </c>
      <c r="V177" s="63">
        <f t="shared" ref="V177" si="40">IF(U177="no",ROUND(T177*4/100,2), 0)</f>
        <v>4229.16</v>
      </c>
      <c r="W177" s="63">
        <f t="shared" ref="W177" si="41">IF(U177="no",2,0)</f>
        <v>2</v>
      </c>
      <c r="X177" s="214">
        <f t="shared" ref="X177" si="42">T177-V177-W177</f>
        <v>101497.77</v>
      </c>
      <c r="Y177" s="338">
        <v>1605</v>
      </c>
      <c r="Z177" s="338">
        <v>2008</v>
      </c>
      <c r="AA177" s="7"/>
      <c r="AB177" s="7"/>
    </row>
    <row r="178" spans="1:34" ht="28.5" customHeight="1" x14ac:dyDescent="0.2">
      <c r="A178" s="41">
        <v>166</v>
      </c>
      <c r="B178" s="161" t="s">
        <v>795</v>
      </c>
      <c r="C178" s="197" t="s">
        <v>796</v>
      </c>
      <c r="D178" s="294" t="s">
        <v>797</v>
      </c>
      <c r="E178" s="161" t="s">
        <v>790</v>
      </c>
      <c r="F178" s="161" t="s">
        <v>798</v>
      </c>
      <c r="G178" s="161" t="s">
        <v>799</v>
      </c>
      <c r="H178" s="41">
        <v>2</v>
      </c>
      <c r="I178" s="64" t="s">
        <v>47</v>
      </c>
      <c r="J178" s="65">
        <v>8374.26</v>
      </c>
      <c r="K178" s="65">
        <f t="shared" si="33"/>
        <v>22195.24</v>
      </c>
      <c r="L178" s="66">
        <f t="shared" si="38"/>
        <v>30569.5</v>
      </c>
      <c r="M178" s="281">
        <v>10230.73</v>
      </c>
      <c r="N178" s="66"/>
      <c r="O178" s="66">
        <f t="shared" si="34"/>
        <v>20338.77</v>
      </c>
      <c r="P178" s="66"/>
      <c r="Q178" s="66">
        <f t="shared" si="35"/>
        <v>20338.77</v>
      </c>
      <c r="R178" s="121">
        <f t="shared" ref="R178:R194" si="43">ROUND(X$4/L$249*L178,8)</f>
        <v>10291.41581258</v>
      </c>
      <c r="S178" s="66">
        <f t="shared" si="39"/>
        <v>10291.42</v>
      </c>
      <c r="T178" s="66">
        <f t="shared" si="37"/>
        <v>30630.190000000002</v>
      </c>
      <c r="U178" s="67" t="s">
        <v>47</v>
      </c>
      <c r="V178" s="102">
        <f t="shared" si="30"/>
        <v>1225.21</v>
      </c>
      <c r="W178" s="68">
        <f t="shared" si="31"/>
        <v>2</v>
      </c>
      <c r="X178" s="111">
        <f t="shared" si="32"/>
        <v>29402.980000000003</v>
      </c>
      <c r="Y178" s="338">
        <v>1607</v>
      </c>
      <c r="Z178" s="338">
        <v>2010</v>
      </c>
      <c r="AA178" s="7"/>
      <c r="AB178" s="7"/>
    </row>
    <row r="179" spans="1:34" ht="28.5" customHeight="1" x14ac:dyDescent="0.2">
      <c r="A179" s="41">
        <v>167</v>
      </c>
      <c r="B179" s="162" t="s">
        <v>800</v>
      </c>
      <c r="C179" s="188" t="s">
        <v>801</v>
      </c>
      <c r="D179" s="292" t="s">
        <v>802</v>
      </c>
      <c r="E179" s="163" t="s">
        <v>803</v>
      </c>
      <c r="F179" s="162" t="s">
        <v>804</v>
      </c>
      <c r="G179" s="162" t="s">
        <v>805</v>
      </c>
      <c r="H179" s="50">
        <v>4</v>
      </c>
      <c r="I179" s="69" t="s">
        <v>47</v>
      </c>
      <c r="J179" s="70">
        <v>8374.26</v>
      </c>
      <c r="K179" s="70">
        <f t="shared" si="33"/>
        <v>44390.48</v>
      </c>
      <c r="L179" s="71">
        <f t="shared" si="38"/>
        <v>52764.740000000005</v>
      </c>
      <c r="M179" s="282">
        <v>21380.41</v>
      </c>
      <c r="N179" s="71"/>
      <c r="O179" s="71">
        <f t="shared" si="34"/>
        <v>31384.330000000005</v>
      </c>
      <c r="P179" s="71"/>
      <c r="Q179" s="71">
        <f t="shared" si="35"/>
        <v>31384.330000000005</v>
      </c>
      <c r="R179" s="122">
        <f t="shared" si="43"/>
        <v>17763.583950759999</v>
      </c>
      <c r="S179" s="71">
        <f t="shared" si="39"/>
        <v>17763.580000000002</v>
      </c>
      <c r="T179" s="71">
        <f t="shared" si="37"/>
        <v>49147.91</v>
      </c>
      <c r="U179" s="72" t="s">
        <v>47</v>
      </c>
      <c r="V179" s="102">
        <f t="shared" si="30"/>
        <v>1965.92</v>
      </c>
      <c r="W179" s="73">
        <f t="shared" si="31"/>
        <v>2</v>
      </c>
      <c r="X179" s="74">
        <f t="shared" si="32"/>
        <v>47179.990000000005</v>
      </c>
      <c r="Y179" s="289">
        <v>1608</v>
      </c>
      <c r="Z179" s="289">
        <v>2011</v>
      </c>
      <c r="AA179" s="7"/>
      <c r="AB179" s="7"/>
    </row>
    <row r="180" spans="1:34" ht="28.5" customHeight="1" x14ac:dyDescent="0.2">
      <c r="A180" s="50">
        <v>168</v>
      </c>
      <c r="B180" s="162" t="s">
        <v>806</v>
      </c>
      <c r="C180" s="188" t="s">
        <v>807</v>
      </c>
      <c r="D180" s="292" t="s">
        <v>808</v>
      </c>
      <c r="E180" s="163" t="s">
        <v>803</v>
      </c>
      <c r="F180" s="162" t="s">
        <v>809</v>
      </c>
      <c r="G180" s="162" t="s">
        <v>810</v>
      </c>
      <c r="H180" s="50">
        <v>2</v>
      </c>
      <c r="I180" s="69" t="s">
        <v>47</v>
      </c>
      <c r="J180" s="70">
        <v>8374.26</v>
      </c>
      <c r="K180" s="70">
        <f t="shared" si="33"/>
        <v>22195.24</v>
      </c>
      <c r="L180" s="71">
        <f t="shared" si="38"/>
        <v>30569.5</v>
      </c>
      <c r="M180" s="282">
        <v>10230.73</v>
      </c>
      <c r="N180" s="71"/>
      <c r="O180" s="71">
        <f t="shared" si="34"/>
        <v>20338.77</v>
      </c>
      <c r="P180" s="71"/>
      <c r="Q180" s="71">
        <f t="shared" si="35"/>
        <v>20338.77</v>
      </c>
      <c r="R180" s="122">
        <f t="shared" si="43"/>
        <v>10291.41581258</v>
      </c>
      <c r="S180" s="71">
        <f t="shared" si="39"/>
        <v>10291.42</v>
      </c>
      <c r="T180" s="71">
        <f t="shared" si="37"/>
        <v>30630.190000000002</v>
      </c>
      <c r="U180" s="72" t="s">
        <v>47</v>
      </c>
      <c r="V180" s="102">
        <f t="shared" si="30"/>
        <v>1225.21</v>
      </c>
      <c r="W180" s="73">
        <f t="shared" si="31"/>
        <v>2</v>
      </c>
      <c r="X180" s="74">
        <f t="shared" si="32"/>
        <v>29402.980000000003</v>
      </c>
      <c r="Y180" s="289">
        <v>1610</v>
      </c>
      <c r="Z180" s="289">
        <v>2013</v>
      </c>
      <c r="AA180" s="7"/>
      <c r="AB180" s="7"/>
    </row>
    <row r="181" spans="1:34" ht="28.5" customHeight="1" x14ac:dyDescent="0.2">
      <c r="A181" s="41">
        <v>169</v>
      </c>
      <c r="B181" s="162" t="s">
        <v>811</v>
      </c>
      <c r="C181" s="188" t="s">
        <v>812</v>
      </c>
      <c r="D181" s="301" t="s">
        <v>813</v>
      </c>
      <c r="E181" s="162" t="s">
        <v>803</v>
      </c>
      <c r="F181" s="162" t="s">
        <v>814</v>
      </c>
      <c r="G181" s="162" t="s">
        <v>815</v>
      </c>
      <c r="H181" s="50">
        <v>4</v>
      </c>
      <c r="I181" s="69" t="s">
        <v>47</v>
      </c>
      <c r="J181" s="70">
        <v>8374.26</v>
      </c>
      <c r="K181" s="70">
        <f t="shared" si="33"/>
        <v>44390.48</v>
      </c>
      <c r="L181" s="71">
        <f t="shared" si="38"/>
        <v>52764.740000000005</v>
      </c>
      <c r="M181" s="282">
        <v>21380.41</v>
      </c>
      <c r="N181" s="71"/>
      <c r="O181" s="71">
        <f t="shared" si="34"/>
        <v>31384.330000000005</v>
      </c>
      <c r="P181" s="71"/>
      <c r="Q181" s="71">
        <f t="shared" si="35"/>
        <v>31384.330000000005</v>
      </c>
      <c r="R181" s="122">
        <f t="shared" si="43"/>
        <v>17763.583950759999</v>
      </c>
      <c r="S181" s="71">
        <f t="shared" si="39"/>
        <v>17763.580000000002</v>
      </c>
      <c r="T181" s="71">
        <f t="shared" si="37"/>
        <v>49147.91</v>
      </c>
      <c r="U181" s="72" t="s">
        <v>47</v>
      </c>
      <c r="V181" s="102">
        <f t="shared" si="30"/>
        <v>1965.92</v>
      </c>
      <c r="W181" s="73">
        <f t="shared" si="31"/>
        <v>2</v>
      </c>
      <c r="X181" s="74">
        <f t="shared" si="32"/>
        <v>47179.990000000005</v>
      </c>
      <c r="Y181" s="289">
        <v>1611</v>
      </c>
      <c r="Z181" s="289">
        <v>2014</v>
      </c>
      <c r="AA181" s="7"/>
      <c r="AB181" s="7"/>
    </row>
    <row r="182" spans="1:34" ht="28.5" customHeight="1" x14ac:dyDescent="0.2">
      <c r="A182" s="50">
        <v>170</v>
      </c>
      <c r="B182" s="162" t="s">
        <v>816</v>
      </c>
      <c r="C182" s="188" t="s">
        <v>817</v>
      </c>
      <c r="D182" s="292" t="s">
        <v>818</v>
      </c>
      <c r="E182" s="162" t="s">
        <v>819</v>
      </c>
      <c r="F182" s="162" t="s">
        <v>820</v>
      </c>
      <c r="G182" s="162" t="s">
        <v>821</v>
      </c>
      <c r="H182" s="50">
        <v>2</v>
      </c>
      <c r="I182" s="69" t="s">
        <v>47</v>
      </c>
      <c r="J182" s="70">
        <v>8374.26</v>
      </c>
      <c r="K182" s="70">
        <f t="shared" si="33"/>
        <v>22195.24</v>
      </c>
      <c r="L182" s="71">
        <f t="shared" si="38"/>
        <v>30569.5</v>
      </c>
      <c r="M182" s="282">
        <v>10230.73</v>
      </c>
      <c r="N182" s="71"/>
      <c r="O182" s="71">
        <f t="shared" si="34"/>
        <v>20338.77</v>
      </c>
      <c r="P182" s="71"/>
      <c r="Q182" s="71">
        <f t="shared" si="35"/>
        <v>20338.77</v>
      </c>
      <c r="R182" s="122">
        <f t="shared" si="43"/>
        <v>10291.41581258</v>
      </c>
      <c r="S182" s="71">
        <f t="shared" si="39"/>
        <v>10291.42</v>
      </c>
      <c r="T182" s="71">
        <f t="shared" si="37"/>
        <v>30630.190000000002</v>
      </c>
      <c r="U182" s="72" t="s">
        <v>47</v>
      </c>
      <c r="V182" s="102">
        <f t="shared" si="30"/>
        <v>1225.21</v>
      </c>
      <c r="W182" s="73">
        <f t="shared" si="31"/>
        <v>2</v>
      </c>
      <c r="X182" s="74">
        <f t="shared" si="32"/>
        <v>29402.980000000003</v>
      </c>
      <c r="Y182" s="289">
        <v>1613</v>
      </c>
      <c r="Z182" s="289">
        <v>2016</v>
      </c>
      <c r="AA182" s="7"/>
      <c r="AB182" s="7"/>
    </row>
    <row r="183" spans="1:34" ht="28.5" customHeight="1" x14ac:dyDescent="0.2">
      <c r="A183" s="41">
        <v>171</v>
      </c>
      <c r="B183" s="162" t="s">
        <v>822</v>
      </c>
      <c r="C183" s="188" t="s">
        <v>823</v>
      </c>
      <c r="D183" s="292" t="s">
        <v>824</v>
      </c>
      <c r="E183" s="162" t="s">
        <v>819</v>
      </c>
      <c r="F183" s="162" t="s">
        <v>825</v>
      </c>
      <c r="G183" s="162" t="s">
        <v>826</v>
      </c>
      <c r="H183" s="50">
        <v>1</v>
      </c>
      <c r="I183" s="69" t="s">
        <v>47</v>
      </c>
      <c r="J183" s="70">
        <v>8374.26</v>
      </c>
      <c r="K183" s="70">
        <f t="shared" si="33"/>
        <v>11097.62</v>
      </c>
      <c r="L183" s="71">
        <f t="shared" si="38"/>
        <v>19471.88</v>
      </c>
      <c r="M183" s="282">
        <v>10230.73</v>
      </c>
      <c r="N183" s="71"/>
      <c r="O183" s="71">
        <f t="shared" si="34"/>
        <v>9241.1500000000015</v>
      </c>
      <c r="P183" s="71"/>
      <c r="Q183" s="71">
        <f t="shared" si="35"/>
        <v>9241.1500000000015</v>
      </c>
      <c r="R183" s="122">
        <f t="shared" si="43"/>
        <v>6555.33174349</v>
      </c>
      <c r="S183" s="71">
        <f t="shared" si="39"/>
        <v>6555.33</v>
      </c>
      <c r="T183" s="71">
        <f t="shared" si="37"/>
        <v>15796.480000000001</v>
      </c>
      <c r="U183" s="72" t="s">
        <v>47</v>
      </c>
      <c r="V183" s="102">
        <f t="shared" si="30"/>
        <v>631.86</v>
      </c>
      <c r="W183" s="73">
        <f t="shared" si="31"/>
        <v>2</v>
      </c>
      <c r="X183" s="74">
        <f t="shared" si="32"/>
        <v>15162.62</v>
      </c>
      <c r="Y183" s="289">
        <v>1614</v>
      </c>
      <c r="Z183" s="289">
        <v>2017</v>
      </c>
      <c r="AA183" s="7"/>
      <c r="AB183" s="7"/>
    </row>
    <row r="184" spans="1:34" ht="28.5" customHeight="1" x14ac:dyDescent="0.2">
      <c r="A184" s="50">
        <v>172</v>
      </c>
      <c r="B184" s="162" t="s">
        <v>827</v>
      </c>
      <c r="C184" s="188" t="s">
        <v>828</v>
      </c>
      <c r="D184" s="301" t="s">
        <v>829</v>
      </c>
      <c r="E184" s="162" t="s">
        <v>830</v>
      </c>
      <c r="F184" s="162" t="s">
        <v>831</v>
      </c>
      <c r="G184" s="162" t="s">
        <v>832</v>
      </c>
      <c r="H184" s="50">
        <v>3</v>
      </c>
      <c r="I184" s="69" t="s">
        <v>47</v>
      </c>
      <c r="J184" s="70">
        <v>8374.26</v>
      </c>
      <c r="K184" s="70">
        <f t="shared" si="33"/>
        <v>33292.86</v>
      </c>
      <c r="L184" s="71">
        <f t="shared" si="38"/>
        <v>41667.120000000003</v>
      </c>
      <c r="M184" s="282">
        <v>13947.29</v>
      </c>
      <c r="N184" s="71"/>
      <c r="O184" s="71">
        <f t="shared" si="34"/>
        <v>27719.83</v>
      </c>
      <c r="P184" s="71"/>
      <c r="Q184" s="71">
        <f t="shared" si="35"/>
        <v>27719.83</v>
      </c>
      <c r="R184" s="122">
        <f t="shared" si="43"/>
        <v>14027.499881670001</v>
      </c>
      <c r="S184" s="71">
        <f t="shared" si="39"/>
        <v>14027.5</v>
      </c>
      <c r="T184" s="71">
        <f t="shared" si="37"/>
        <v>41747.33</v>
      </c>
      <c r="U184" s="72" t="s">
        <v>47</v>
      </c>
      <c r="V184" s="102">
        <f t="shared" si="30"/>
        <v>1669.89</v>
      </c>
      <c r="W184" s="73">
        <f t="shared" si="31"/>
        <v>2</v>
      </c>
      <c r="X184" s="74">
        <f t="shared" si="32"/>
        <v>40075.440000000002</v>
      </c>
      <c r="Y184" s="289">
        <v>1615</v>
      </c>
      <c r="Z184" s="289">
        <v>2019</v>
      </c>
      <c r="AA184" s="7"/>
      <c r="AB184" s="7"/>
    </row>
    <row r="185" spans="1:34" ht="28.5" customHeight="1" x14ac:dyDescent="0.2">
      <c r="A185" s="41">
        <v>173</v>
      </c>
      <c r="B185" s="162" t="s">
        <v>833</v>
      </c>
      <c r="C185" s="188" t="s">
        <v>834</v>
      </c>
      <c r="D185" s="292" t="s">
        <v>835</v>
      </c>
      <c r="E185" s="162" t="s">
        <v>830</v>
      </c>
      <c r="F185" s="162" t="s">
        <v>359</v>
      </c>
      <c r="G185" s="162" t="s">
        <v>836</v>
      </c>
      <c r="H185" s="50">
        <v>4</v>
      </c>
      <c r="I185" s="69" t="s">
        <v>47</v>
      </c>
      <c r="J185" s="70">
        <v>8374.26</v>
      </c>
      <c r="K185" s="70">
        <f t="shared" si="33"/>
        <v>44390.48</v>
      </c>
      <c r="L185" s="71">
        <f t="shared" si="38"/>
        <v>52764.740000000005</v>
      </c>
      <c r="M185" s="282">
        <v>17663.849999999999</v>
      </c>
      <c r="N185" s="71"/>
      <c r="O185" s="71">
        <f t="shared" si="34"/>
        <v>35100.890000000007</v>
      </c>
      <c r="P185" s="71"/>
      <c r="Q185" s="71">
        <f t="shared" si="35"/>
        <v>35100.890000000007</v>
      </c>
      <c r="R185" s="122">
        <f t="shared" si="43"/>
        <v>17763.583950759999</v>
      </c>
      <c r="S185" s="71">
        <f t="shared" si="39"/>
        <v>17763.580000000002</v>
      </c>
      <c r="T185" s="71">
        <f t="shared" si="37"/>
        <v>52864.470000000008</v>
      </c>
      <c r="U185" s="72" t="s">
        <v>47</v>
      </c>
      <c r="V185" s="102">
        <f t="shared" si="30"/>
        <v>2114.58</v>
      </c>
      <c r="W185" s="73">
        <f t="shared" si="31"/>
        <v>2</v>
      </c>
      <c r="X185" s="74">
        <f t="shared" si="32"/>
        <v>50747.890000000007</v>
      </c>
      <c r="Y185" s="289">
        <v>1617</v>
      </c>
      <c r="Z185" s="289">
        <v>2021</v>
      </c>
      <c r="AA185" s="7"/>
      <c r="AB185" s="7"/>
    </row>
    <row r="186" spans="1:34" ht="28.5" customHeight="1" x14ac:dyDescent="0.2">
      <c r="A186" s="50">
        <v>174</v>
      </c>
      <c r="B186" s="162" t="s">
        <v>837</v>
      </c>
      <c r="C186" s="188" t="s">
        <v>838</v>
      </c>
      <c r="D186" s="301" t="s">
        <v>839</v>
      </c>
      <c r="E186" s="162" t="s">
        <v>830</v>
      </c>
      <c r="F186" s="162" t="s">
        <v>840</v>
      </c>
      <c r="G186" s="162" t="s">
        <v>841</v>
      </c>
      <c r="H186" s="50">
        <v>3</v>
      </c>
      <c r="I186" s="69" t="s">
        <v>47</v>
      </c>
      <c r="J186" s="70">
        <v>8374.26</v>
      </c>
      <c r="K186" s="70">
        <f t="shared" si="33"/>
        <v>33292.86</v>
      </c>
      <c r="L186" s="71">
        <f t="shared" si="38"/>
        <v>41667.120000000003</v>
      </c>
      <c r="M186" s="282">
        <v>13947.29</v>
      </c>
      <c r="N186" s="71"/>
      <c r="O186" s="71">
        <f t="shared" si="34"/>
        <v>27719.83</v>
      </c>
      <c r="P186" s="71"/>
      <c r="Q186" s="71">
        <f t="shared" si="35"/>
        <v>27719.83</v>
      </c>
      <c r="R186" s="122">
        <f t="shared" si="43"/>
        <v>14027.499881670001</v>
      </c>
      <c r="S186" s="71">
        <f t="shared" si="39"/>
        <v>14027.5</v>
      </c>
      <c r="T186" s="71">
        <f t="shared" si="37"/>
        <v>41747.33</v>
      </c>
      <c r="U186" s="72" t="s">
        <v>47</v>
      </c>
      <c r="V186" s="102">
        <f t="shared" si="30"/>
        <v>1669.89</v>
      </c>
      <c r="W186" s="73">
        <f t="shared" si="31"/>
        <v>2</v>
      </c>
      <c r="X186" s="74">
        <f t="shared" si="32"/>
        <v>40075.440000000002</v>
      </c>
      <c r="Y186" s="289">
        <v>1618</v>
      </c>
      <c r="Z186" s="289">
        <v>2022</v>
      </c>
      <c r="AA186" s="7"/>
      <c r="AB186" s="7"/>
    </row>
    <row r="187" spans="1:34" ht="28.5" customHeight="1" x14ac:dyDescent="0.2">
      <c r="A187" s="41">
        <v>175</v>
      </c>
      <c r="B187" s="162" t="s">
        <v>842</v>
      </c>
      <c r="C187" s="188" t="s">
        <v>843</v>
      </c>
      <c r="D187" s="301" t="s">
        <v>844</v>
      </c>
      <c r="E187" s="162" t="s">
        <v>830</v>
      </c>
      <c r="F187" s="162" t="s">
        <v>135</v>
      </c>
      <c r="G187" s="162" t="s">
        <v>845</v>
      </c>
      <c r="H187" s="50">
        <v>4</v>
      </c>
      <c r="I187" s="69" t="s">
        <v>47</v>
      </c>
      <c r="J187" s="70">
        <v>8374.26</v>
      </c>
      <c r="K187" s="70">
        <f t="shared" si="33"/>
        <v>44390.48</v>
      </c>
      <c r="L187" s="71">
        <f t="shared" si="38"/>
        <v>52764.740000000005</v>
      </c>
      <c r="M187" s="282">
        <v>13947.29</v>
      </c>
      <c r="N187" s="71"/>
      <c r="O187" s="71">
        <f t="shared" si="34"/>
        <v>38817.450000000004</v>
      </c>
      <c r="P187" s="71"/>
      <c r="Q187" s="71">
        <f t="shared" si="35"/>
        <v>38817.450000000004</v>
      </c>
      <c r="R187" s="122">
        <f t="shared" si="43"/>
        <v>17763.583950759999</v>
      </c>
      <c r="S187" s="71">
        <f t="shared" si="39"/>
        <v>17763.580000000002</v>
      </c>
      <c r="T187" s="71">
        <f t="shared" si="37"/>
        <v>56581.030000000006</v>
      </c>
      <c r="U187" s="72" t="s">
        <v>47</v>
      </c>
      <c r="V187" s="102">
        <f t="shared" ref="V187:V192" si="44">IF(U187="no",ROUND(T187*4/100,2), 0)</f>
        <v>2263.2399999999998</v>
      </c>
      <c r="W187" s="73">
        <f t="shared" ref="W187:W192" si="45">IF(U187="no",2,0)</f>
        <v>2</v>
      </c>
      <c r="X187" s="74">
        <f t="shared" ref="X187:X192" si="46">T187-V187-W187</f>
        <v>54315.790000000008</v>
      </c>
      <c r="Y187" s="289">
        <v>1619</v>
      </c>
      <c r="Z187" s="289">
        <v>2024</v>
      </c>
      <c r="AA187" s="7"/>
      <c r="AB187" s="7"/>
    </row>
    <row r="188" spans="1:34" ht="28.5" customHeight="1" x14ac:dyDescent="0.2">
      <c r="A188" s="50">
        <v>176</v>
      </c>
      <c r="B188" s="162" t="s">
        <v>846</v>
      </c>
      <c r="C188" s="188">
        <v>80009970262</v>
      </c>
      <c r="D188" s="292" t="s">
        <v>847</v>
      </c>
      <c r="E188" s="163" t="s">
        <v>848</v>
      </c>
      <c r="F188" s="162" t="s">
        <v>697</v>
      </c>
      <c r="G188" s="162" t="s">
        <v>849</v>
      </c>
      <c r="H188" s="50">
        <v>2</v>
      </c>
      <c r="I188" s="69" t="s">
        <v>47</v>
      </c>
      <c r="J188" s="70">
        <v>8374.26</v>
      </c>
      <c r="K188" s="70">
        <f t="shared" si="33"/>
        <v>22195.24</v>
      </c>
      <c r="L188" s="71">
        <f t="shared" si="38"/>
        <v>30569.5</v>
      </c>
      <c r="M188" s="282">
        <v>13947.29</v>
      </c>
      <c r="N188" s="71"/>
      <c r="O188" s="71">
        <f t="shared" ref="O188:O194" si="47">L188-M188</f>
        <v>16622.21</v>
      </c>
      <c r="P188" s="71"/>
      <c r="Q188" s="71">
        <f t="shared" ref="Q188:Q194" si="48">O188+P188</f>
        <v>16622.21</v>
      </c>
      <c r="R188" s="122">
        <f t="shared" si="43"/>
        <v>10291.41581258</v>
      </c>
      <c r="S188" s="71">
        <f t="shared" si="39"/>
        <v>10291.42</v>
      </c>
      <c r="T188" s="71">
        <f t="shared" si="37"/>
        <v>26913.629999999997</v>
      </c>
      <c r="U188" s="84" t="s">
        <v>47</v>
      </c>
      <c r="V188" s="102">
        <f t="shared" si="44"/>
        <v>1076.55</v>
      </c>
      <c r="W188" s="73">
        <f t="shared" si="45"/>
        <v>2</v>
      </c>
      <c r="X188" s="74">
        <f t="shared" si="46"/>
        <v>25835.079999999998</v>
      </c>
      <c r="Y188" s="289">
        <v>1620</v>
      </c>
      <c r="Z188" s="289">
        <v>2025</v>
      </c>
      <c r="AA188" s="7"/>
      <c r="AB188" s="7"/>
    </row>
    <row r="189" spans="1:34" ht="28.5" customHeight="1" x14ac:dyDescent="0.2">
      <c r="A189" s="41">
        <v>177</v>
      </c>
      <c r="B189" s="162" t="s">
        <v>850</v>
      </c>
      <c r="C189" s="188" t="s">
        <v>851</v>
      </c>
      <c r="D189" s="292" t="s">
        <v>852</v>
      </c>
      <c r="E189" s="162" t="s">
        <v>848</v>
      </c>
      <c r="F189" s="162" t="s">
        <v>853</v>
      </c>
      <c r="G189" s="162" t="s">
        <v>854</v>
      </c>
      <c r="H189" s="50">
        <v>3</v>
      </c>
      <c r="I189" s="69" t="s">
        <v>47</v>
      </c>
      <c r="J189" s="70">
        <v>8374.26</v>
      </c>
      <c r="K189" s="70">
        <f t="shared" ref="K189:K194" si="49">ROUND(K$10*H189,2)</f>
        <v>33292.86</v>
      </c>
      <c r="L189" s="71">
        <f t="shared" si="38"/>
        <v>41667.120000000003</v>
      </c>
      <c r="M189" s="282">
        <v>10230.73</v>
      </c>
      <c r="N189" s="71"/>
      <c r="O189" s="71">
        <f t="shared" si="47"/>
        <v>31436.390000000003</v>
      </c>
      <c r="P189" s="71"/>
      <c r="Q189" s="71">
        <f t="shared" si="48"/>
        <v>31436.390000000003</v>
      </c>
      <c r="R189" s="122">
        <f t="shared" si="43"/>
        <v>14027.499881670001</v>
      </c>
      <c r="S189" s="71">
        <f t="shared" si="39"/>
        <v>14027.5</v>
      </c>
      <c r="T189" s="71">
        <f t="shared" ref="T189:T194" si="50">Q189+S189</f>
        <v>45463.89</v>
      </c>
      <c r="U189" s="72" t="s">
        <v>47</v>
      </c>
      <c r="V189" s="102">
        <f t="shared" si="44"/>
        <v>1818.56</v>
      </c>
      <c r="W189" s="73">
        <f t="shared" si="45"/>
        <v>2</v>
      </c>
      <c r="X189" s="74">
        <f t="shared" si="46"/>
        <v>43643.33</v>
      </c>
      <c r="Y189" s="289">
        <v>1621</v>
      </c>
      <c r="Z189" s="289">
        <v>2026</v>
      </c>
      <c r="AA189" s="7"/>
      <c r="AB189" s="7"/>
      <c r="AG189" s="355"/>
      <c r="AH189" s="356"/>
    </row>
    <row r="190" spans="1:34" ht="28.5" customHeight="1" x14ac:dyDescent="0.2">
      <c r="A190" s="50">
        <v>178</v>
      </c>
      <c r="B190" s="162" t="s">
        <v>855</v>
      </c>
      <c r="C190" s="188" t="s">
        <v>856</v>
      </c>
      <c r="D190" s="292" t="s">
        <v>857</v>
      </c>
      <c r="E190" s="162" t="s">
        <v>848</v>
      </c>
      <c r="F190" s="162" t="s">
        <v>858</v>
      </c>
      <c r="G190" s="162" t="s">
        <v>859</v>
      </c>
      <c r="H190" s="50">
        <v>5</v>
      </c>
      <c r="I190" s="69" t="s">
        <v>47</v>
      </c>
      <c r="J190" s="70">
        <v>8374.26</v>
      </c>
      <c r="K190" s="70">
        <f t="shared" si="49"/>
        <v>55488.1</v>
      </c>
      <c r="L190" s="71">
        <f t="shared" si="38"/>
        <v>63862.36</v>
      </c>
      <c r="M190" s="282">
        <v>17663.849999999999</v>
      </c>
      <c r="N190" s="71"/>
      <c r="O190" s="71">
        <f t="shared" si="47"/>
        <v>46198.51</v>
      </c>
      <c r="P190" s="71"/>
      <c r="Q190" s="71">
        <f t="shared" si="48"/>
        <v>46198.51</v>
      </c>
      <c r="R190" s="122">
        <f t="shared" si="43"/>
        <v>21499.66801985</v>
      </c>
      <c r="S190" s="71">
        <f t="shared" si="39"/>
        <v>21499.67</v>
      </c>
      <c r="T190" s="71">
        <f t="shared" si="50"/>
        <v>67698.179999999993</v>
      </c>
      <c r="U190" s="72" t="s">
        <v>47</v>
      </c>
      <c r="V190" s="102">
        <f t="shared" si="44"/>
        <v>2707.93</v>
      </c>
      <c r="W190" s="73">
        <f t="shared" si="45"/>
        <v>2</v>
      </c>
      <c r="X190" s="74">
        <f t="shared" si="46"/>
        <v>64988.249999999993</v>
      </c>
      <c r="Y190" s="289">
        <v>1622</v>
      </c>
      <c r="Z190" s="289">
        <v>2027</v>
      </c>
      <c r="AA190" s="7"/>
      <c r="AB190" s="7"/>
    </row>
    <row r="191" spans="1:34" ht="28.5" customHeight="1" x14ac:dyDescent="0.2">
      <c r="A191" s="41">
        <v>179</v>
      </c>
      <c r="B191" s="162" t="s">
        <v>860</v>
      </c>
      <c r="C191" s="188" t="s">
        <v>861</v>
      </c>
      <c r="D191" s="292" t="s">
        <v>862</v>
      </c>
      <c r="E191" s="162" t="s">
        <v>848</v>
      </c>
      <c r="F191" s="162" t="s">
        <v>863</v>
      </c>
      <c r="G191" s="162" t="s">
        <v>864</v>
      </c>
      <c r="H191" s="50">
        <v>4</v>
      </c>
      <c r="I191" s="69" t="s">
        <v>47</v>
      </c>
      <c r="J191" s="70">
        <v>8374.26</v>
      </c>
      <c r="K191" s="70">
        <f t="shared" si="49"/>
        <v>44390.48</v>
      </c>
      <c r="L191" s="71">
        <f t="shared" si="38"/>
        <v>52764.740000000005</v>
      </c>
      <c r="M191" s="282">
        <v>17663.849999999999</v>
      </c>
      <c r="N191" s="71"/>
      <c r="O191" s="71">
        <f t="shared" si="47"/>
        <v>35100.890000000007</v>
      </c>
      <c r="P191" s="71"/>
      <c r="Q191" s="71">
        <f t="shared" si="48"/>
        <v>35100.890000000007</v>
      </c>
      <c r="R191" s="122">
        <f t="shared" si="43"/>
        <v>17763.583950759999</v>
      </c>
      <c r="S191" s="71">
        <f t="shared" si="39"/>
        <v>17763.580000000002</v>
      </c>
      <c r="T191" s="71">
        <f t="shared" si="50"/>
        <v>52864.470000000008</v>
      </c>
      <c r="U191" s="72" t="s">
        <v>47</v>
      </c>
      <c r="V191" s="102">
        <f t="shared" si="44"/>
        <v>2114.58</v>
      </c>
      <c r="W191" s="73">
        <f t="shared" si="45"/>
        <v>2</v>
      </c>
      <c r="X191" s="74">
        <f t="shared" si="46"/>
        <v>50747.890000000007</v>
      </c>
      <c r="Y191" s="289">
        <v>1623</v>
      </c>
      <c r="Z191" s="289">
        <v>2028</v>
      </c>
      <c r="AA191" s="7"/>
      <c r="AB191" s="7"/>
    </row>
    <row r="192" spans="1:34" ht="28.5" customHeight="1" thickBot="1" x14ac:dyDescent="0.25">
      <c r="A192" s="41">
        <v>18</v>
      </c>
      <c r="B192" s="164" t="s">
        <v>865</v>
      </c>
      <c r="C192" s="193" t="s">
        <v>866</v>
      </c>
      <c r="D192" s="297" t="s">
        <v>867</v>
      </c>
      <c r="E192" s="164" t="s">
        <v>848</v>
      </c>
      <c r="F192" s="164" t="s">
        <v>868</v>
      </c>
      <c r="G192" s="164" t="s">
        <v>805</v>
      </c>
      <c r="H192" s="148">
        <v>4</v>
      </c>
      <c r="I192" s="75" t="s">
        <v>47</v>
      </c>
      <c r="J192" s="70">
        <v>8374.26</v>
      </c>
      <c r="K192" s="70">
        <f t="shared" si="49"/>
        <v>44390.48</v>
      </c>
      <c r="L192" s="76">
        <f t="shared" si="38"/>
        <v>52764.740000000005</v>
      </c>
      <c r="M192" s="285">
        <v>13947.29</v>
      </c>
      <c r="N192" s="76"/>
      <c r="O192" s="76">
        <f t="shared" si="47"/>
        <v>38817.450000000004</v>
      </c>
      <c r="P192" s="76"/>
      <c r="Q192" s="76">
        <f t="shared" si="48"/>
        <v>38817.450000000004</v>
      </c>
      <c r="R192" s="123">
        <f t="shared" si="43"/>
        <v>17763.583950759999</v>
      </c>
      <c r="S192" s="76">
        <f t="shared" si="39"/>
        <v>17763.580000000002</v>
      </c>
      <c r="T192" s="76">
        <f t="shared" si="50"/>
        <v>56581.030000000006</v>
      </c>
      <c r="U192" s="77" t="s">
        <v>47</v>
      </c>
      <c r="V192" s="78">
        <f t="shared" si="44"/>
        <v>2263.2399999999998</v>
      </c>
      <c r="W192" s="70">
        <f t="shared" si="45"/>
        <v>2</v>
      </c>
      <c r="X192" s="79">
        <f t="shared" si="46"/>
        <v>54315.790000000008</v>
      </c>
      <c r="Y192" s="334">
        <v>1624</v>
      </c>
      <c r="Z192" s="334">
        <v>2029</v>
      </c>
      <c r="AA192" s="7"/>
      <c r="AB192" s="7"/>
    </row>
    <row r="193" spans="1:28" ht="28.5" customHeight="1" x14ac:dyDescent="0.2">
      <c r="A193" s="23">
        <v>181</v>
      </c>
      <c r="B193" s="156" t="s">
        <v>869</v>
      </c>
      <c r="C193" s="195" t="s">
        <v>870</v>
      </c>
      <c r="D193" s="291" t="s">
        <v>871</v>
      </c>
      <c r="E193" s="156" t="s">
        <v>848</v>
      </c>
      <c r="F193" s="156" t="s">
        <v>872</v>
      </c>
      <c r="G193" s="156" t="s">
        <v>873</v>
      </c>
      <c r="H193" s="42">
        <v>5</v>
      </c>
      <c r="I193" s="52" t="s">
        <v>47</v>
      </c>
      <c r="J193" s="53">
        <v>8374.26</v>
      </c>
      <c r="K193" s="53">
        <f t="shared" si="49"/>
        <v>55488.1</v>
      </c>
      <c r="L193" s="53">
        <f t="shared" si="38"/>
        <v>63862.36</v>
      </c>
      <c r="M193" s="279">
        <v>17663.849999999999</v>
      </c>
      <c r="N193" s="53"/>
      <c r="O193" s="53">
        <f t="shared" si="47"/>
        <v>46198.51</v>
      </c>
      <c r="P193" s="53"/>
      <c r="Q193" s="53">
        <f t="shared" si="48"/>
        <v>46198.51</v>
      </c>
      <c r="R193" s="118">
        <f t="shared" si="43"/>
        <v>21499.66801985</v>
      </c>
      <c r="S193" s="54">
        <f t="shared" si="39"/>
        <v>21499.67</v>
      </c>
      <c r="T193" s="54">
        <f t="shared" si="50"/>
        <v>67698.179999999993</v>
      </c>
      <c r="U193" s="80"/>
      <c r="V193" s="55"/>
      <c r="W193" s="55"/>
      <c r="X193" s="55"/>
      <c r="Y193" s="343"/>
      <c r="Z193" s="335"/>
      <c r="AA193" s="7"/>
      <c r="AB193" s="7"/>
    </row>
    <row r="194" spans="1:28" ht="28.5" customHeight="1" x14ac:dyDescent="0.2">
      <c r="A194" s="24">
        <v>182</v>
      </c>
      <c r="B194" s="158" t="s">
        <v>874</v>
      </c>
      <c r="C194" s="188" t="s">
        <v>870</v>
      </c>
      <c r="D194" s="292" t="s">
        <v>871</v>
      </c>
      <c r="E194" s="158" t="s">
        <v>848</v>
      </c>
      <c r="F194" s="158" t="s">
        <v>317</v>
      </c>
      <c r="G194" s="158" t="s">
        <v>873</v>
      </c>
      <c r="H194" s="131">
        <v>3</v>
      </c>
      <c r="I194" s="56" t="s">
        <v>47</v>
      </c>
      <c r="J194" s="57">
        <v>8374.26</v>
      </c>
      <c r="K194" s="57">
        <f t="shared" si="49"/>
        <v>33292.86</v>
      </c>
      <c r="L194" s="57">
        <f t="shared" si="38"/>
        <v>41667.120000000003</v>
      </c>
      <c r="M194" s="280">
        <v>13947.29</v>
      </c>
      <c r="N194" s="57"/>
      <c r="O194" s="57">
        <f t="shared" si="47"/>
        <v>27719.83</v>
      </c>
      <c r="P194" s="57"/>
      <c r="Q194" s="57">
        <f t="shared" si="48"/>
        <v>27719.83</v>
      </c>
      <c r="R194" s="119">
        <f t="shared" si="43"/>
        <v>14027.499881670001</v>
      </c>
      <c r="S194" s="58">
        <f t="shared" si="39"/>
        <v>14027.5</v>
      </c>
      <c r="T194" s="58">
        <f t="shared" si="50"/>
        <v>41747.33</v>
      </c>
      <c r="U194" s="81"/>
      <c r="V194" s="82"/>
      <c r="W194" s="82"/>
      <c r="X194" s="82"/>
      <c r="Y194" s="345"/>
      <c r="Z194" s="337"/>
      <c r="AA194" s="7"/>
      <c r="AB194" s="7"/>
    </row>
    <row r="195" spans="1:28" ht="28.5" customHeight="1" thickBot="1" x14ac:dyDescent="0.25">
      <c r="A195" s="29"/>
      <c r="B195" s="167"/>
      <c r="C195" s="196"/>
      <c r="D195" s="290"/>
      <c r="E195" s="167"/>
      <c r="F195" s="167"/>
      <c r="G195" s="167"/>
      <c r="H195" s="37"/>
      <c r="I195" s="37"/>
      <c r="J195" s="182"/>
      <c r="K195" s="182"/>
      <c r="L195" s="182"/>
      <c r="M195" s="182"/>
      <c r="N195" s="182"/>
      <c r="O195" s="182"/>
      <c r="P195" s="182"/>
      <c r="Q195" s="182"/>
      <c r="R195" s="125"/>
      <c r="S195" s="27"/>
      <c r="T195" s="61">
        <f>SUM(T193:T194)</f>
        <v>109445.51</v>
      </c>
      <c r="U195" s="62" t="s">
        <v>47</v>
      </c>
      <c r="V195" s="63">
        <f t="shared" ref="V195:V204" si="51">IF(U195="no",ROUND(T195*4/100,2), 0)</f>
        <v>4377.82</v>
      </c>
      <c r="W195" s="63">
        <f t="shared" ref="W195:W204" si="52">IF(U195="no",2,0)</f>
        <v>2</v>
      </c>
      <c r="X195" s="214">
        <f t="shared" ref="X195:X204" si="53">T195-V195-W195</f>
        <v>105065.69</v>
      </c>
      <c r="Y195" s="338">
        <v>1626</v>
      </c>
      <c r="Z195" s="338">
        <v>2031</v>
      </c>
      <c r="AA195" s="7"/>
      <c r="AB195" s="7"/>
    </row>
    <row r="196" spans="1:28" ht="28.5" customHeight="1" x14ac:dyDescent="0.2">
      <c r="A196" s="41">
        <v>183</v>
      </c>
      <c r="B196" s="161" t="s">
        <v>875</v>
      </c>
      <c r="C196" s="197" t="s">
        <v>876</v>
      </c>
      <c r="D196" s="292" t="s">
        <v>877</v>
      </c>
      <c r="E196" s="161" t="s">
        <v>848</v>
      </c>
      <c r="F196" s="161" t="s">
        <v>878</v>
      </c>
      <c r="G196" s="161" t="s">
        <v>879</v>
      </c>
      <c r="H196" s="41">
        <v>5</v>
      </c>
      <c r="I196" s="64" t="s">
        <v>47</v>
      </c>
      <c r="J196" s="65">
        <v>8374.26</v>
      </c>
      <c r="K196" s="65">
        <f t="shared" ref="K196:K207" si="54">ROUND(K$10*H196,2)</f>
        <v>55488.1</v>
      </c>
      <c r="L196" s="66">
        <f t="shared" si="38"/>
        <v>63862.36</v>
      </c>
      <c r="M196" s="281">
        <v>21380.41</v>
      </c>
      <c r="N196" s="66"/>
      <c r="O196" s="66">
        <f t="shared" ref="O196:O207" si="55">L196-M196</f>
        <v>42481.95</v>
      </c>
      <c r="P196" s="66"/>
      <c r="Q196" s="66">
        <f t="shared" ref="Q196:Q207" si="56">O196+P196</f>
        <v>42481.95</v>
      </c>
      <c r="R196" s="121">
        <f t="shared" ref="R196:R207" si="57">ROUND(X$4/L$249*L196,8)</f>
        <v>21499.66801985</v>
      </c>
      <c r="S196" s="66">
        <f t="shared" si="39"/>
        <v>21499.67</v>
      </c>
      <c r="T196" s="66">
        <f t="shared" ref="T196:T207" si="58">Q196+S196</f>
        <v>63981.619999999995</v>
      </c>
      <c r="U196" s="67" t="s">
        <v>47</v>
      </c>
      <c r="V196" s="102">
        <f t="shared" si="51"/>
        <v>2559.2600000000002</v>
      </c>
      <c r="W196" s="68">
        <f t="shared" si="52"/>
        <v>2</v>
      </c>
      <c r="X196" s="111">
        <f t="shared" si="53"/>
        <v>61420.359999999993</v>
      </c>
      <c r="Y196" s="289">
        <v>1627</v>
      </c>
      <c r="Z196" s="289">
        <v>2032</v>
      </c>
      <c r="AA196" s="7"/>
      <c r="AB196" s="7"/>
    </row>
    <row r="197" spans="1:28" ht="28.5" customHeight="1" x14ac:dyDescent="0.2">
      <c r="A197" s="50">
        <v>184</v>
      </c>
      <c r="B197" s="162" t="s">
        <v>880</v>
      </c>
      <c r="C197" s="188" t="s">
        <v>881</v>
      </c>
      <c r="D197" s="292" t="s">
        <v>882</v>
      </c>
      <c r="E197" s="162" t="s">
        <v>848</v>
      </c>
      <c r="F197" s="162" t="s">
        <v>883</v>
      </c>
      <c r="G197" s="162" t="s">
        <v>884</v>
      </c>
      <c r="H197" s="50">
        <v>3</v>
      </c>
      <c r="I197" s="69" t="s">
        <v>47</v>
      </c>
      <c r="J197" s="70">
        <v>8374.26</v>
      </c>
      <c r="K197" s="70">
        <f t="shared" si="54"/>
        <v>33292.86</v>
      </c>
      <c r="L197" s="71">
        <f t="shared" si="38"/>
        <v>41667.120000000003</v>
      </c>
      <c r="M197" s="282">
        <v>13947.29</v>
      </c>
      <c r="N197" s="71"/>
      <c r="O197" s="71">
        <f t="shared" si="55"/>
        <v>27719.83</v>
      </c>
      <c r="P197" s="71"/>
      <c r="Q197" s="71">
        <f t="shared" si="56"/>
        <v>27719.83</v>
      </c>
      <c r="R197" s="122">
        <f t="shared" si="57"/>
        <v>14027.499881670001</v>
      </c>
      <c r="S197" s="71">
        <f t="shared" si="39"/>
        <v>14027.5</v>
      </c>
      <c r="T197" s="71">
        <f t="shared" si="58"/>
        <v>41747.33</v>
      </c>
      <c r="U197" s="72" t="s">
        <v>47</v>
      </c>
      <c r="V197" s="102">
        <f t="shared" si="51"/>
        <v>1669.89</v>
      </c>
      <c r="W197" s="73">
        <f t="shared" si="52"/>
        <v>2</v>
      </c>
      <c r="X197" s="74">
        <f t="shared" si="53"/>
        <v>40075.440000000002</v>
      </c>
      <c r="Y197" s="289">
        <v>1629</v>
      </c>
      <c r="Z197" s="289">
        <v>2034</v>
      </c>
      <c r="AA197" s="7"/>
      <c r="AB197" s="7"/>
    </row>
    <row r="198" spans="1:28" ht="28.5" customHeight="1" x14ac:dyDescent="0.2">
      <c r="A198" s="41">
        <v>185</v>
      </c>
      <c r="B198" s="162" t="s">
        <v>885</v>
      </c>
      <c r="C198" s="188" t="s">
        <v>886</v>
      </c>
      <c r="D198" s="292" t="s">
        <v>887</v>
      </c>
      <c r="E198" s="163" t="s">
        <v>848</v>
      </c>
      <c r="F198" s="162" t="s">
        <v>888</v>
      </c>
      <c r="G198" s="162" t="s">
        <v>889</v>
      </c>
      <c r="H198" s="50">
        <v>4</v>
      </c>
      <c r="I198" s="69" t="s">
        <v>47</v>
      </c>
      <c r="J198" s="70">
        <v>8374.26</v>
      </c>
      <c r="K198" s="70">
        <f t="shared" si="54"/>
        <v>44390.48</v>
      </c>
      <c r="L198" s="71">
        <f t="shared" si="38"/>
        <v>52764.740000000005</v>
      </c>
      <c r="M198" s="282">
        <v>17663.849999999999</v>
      </c>
      <c r="N198" s="71"/>
      <c r="O198" s="71">
        <f t="shared" si="55"/>
        <v>35100.890000000007</v>
      </c>
      <c r="P198" s="71"/>
      <c r="Q198" s="71">
        <f t="shared" si="56"/>
        <v>35100.890000000007</v>
      </c>
      <c r="R198" s="122">
        <f t="shared" si="57"/>
        <v>17763.583950759999</v>
      </c>
      <c r="S198" s="71">
        <f t="shared" si="39"/>
        <v>17763.580000000002</v>
      </c>
      <c r="T198" s="71">
        <f t="shared" si="58"/>
        <v>52864.470000000008</v>
      </c>
      <c r="U198" s="72" t="s">
        <v>47</v>
      </c>
      <c r="V198" s="102">
        <f t="shared" si="51"/>
        <v>2114.58</v>
      </c>
      <c r="W198" s="73">
        <f t="shared" si="52"/>
        <v>2</v>
      </c>
      <c r="X198" s="74">
        <f t="shared" si="53"/>
        <v>50747.890000000007</v>
      </c>
      <c r="Y198" s="289">
        <v>1631</v>
      </c>
      <c r="Z198" s="289">
        <v>2036</v>
      </c>
      <c r="AA198" s="7"/>
      <c r="AB198" s="7"/>
    </row>
    <row r="199" spans="1:28" ht="28.5" customHeight="1" x14ac:dyDescent="0.2">
      <c r="A199" s="50">
        <v>186</v>
      </c>
      <c r="B199" s="162" t="s">
        <v>890</v>
      </c>
      <c r="C199" s="188" t="s">
        <v>891</v>
      </c>
      <c r="D199" s="292" t="s">
        <v>892</v>
      </c>
      <c r="E199" s="162" t="s">
        <v>848</v>
      </c>
      <c r="F199" s="162" t="s">
        <v>893</v>
      </c>
      <c r="G199" s="162" t="s">
        <v>46</v>
      </c>
      <c r="H199" s="50">
        <v>4</v>
      </c>
      <c r="I199" s="69" t="s">
        <v>47</v>
      </c>
      <c r="J199" s="70">
        <v>8374.26</v>
      </c>
      <c r="K199" s="70">
        <f t="shared" si="54"/>
        <v>44390.48</v>
      </c>
      <c r="L199" s="71">
        <f t="shared" si="38"/>
        <v>52764.740000000005</v>
      </c>
      <c r="M199" s="282">
        <v>17663.849999999999</v>
      </c>
      <c r="N199" s="71"/>
      <c r="O199" s="71">
        <f t="shared" si="55"/>
        <v>35100.890000000007</v>
      </c>
      <c r="P199" s="71"/>
      <c r="Q199" s="71">
        <f t="shared" si="56"/>
        <v>35100.890000000007</v>
      </c>
      <c r="R199" s="122">
        <f t="shared" si="57"/>
        <v>17763.583950759999</v>
      </c>
      <c r="S199" s="71">
        <f t="shared" si="39"/>
        <v>17763.580000000002</v>
      </c>
      <c r="T199" s="71">
        <f t="shared" si="58"/>
        <v>52864.470000000008</v>
      </c>
      <c r="U199" s="72" t="s">
        <v>47</v>
      </c>
      <c r="V199" s="102">
        <f t="shared" si="51"/>
        <v>2114.58</v>
      </c>
      <c r="W199" s="73">
        <f t="shared" si="52"/>
        <v>2</v>
      </c>
      <c r="X199" s="74">
        <f t="shared" si="53"/>
        <v>50747.890000000007</v>
      </c>
      <c r="Y199" s="289">
        <v>1633</v>
      </c>
      <c r="Z199" s="289">
        <v>2038</v>
      </c>
      <c r="AA199" s="7"/>
      <c r="AB199" s="7"/>
    </row>
    <row r="200" spans="1:28" ht="28.5" customHeight="1" x14ac:dyDescent="0.2">
      <c r="A200" s="41">
        <v>187</v>
      </c>
      <c r="B200" s="162" t="s">
        <v>894</v>
      </c>
      <c r="C200" s="188" t="s">
        <v>895</v>
      </c>
      <c r="D200" s="292" t="s">
        <v>896</v>
      </c>
      <c r="E200" s="162" t="s">
        <v>848</v>
      </c>
      <c r="F200" s="162" t="s">
        <v>897</v>
      </c>
      <c r="G200" s="162" t="s">
        <v>898</v>
      </c>
      <c r="H200" s="50">
        <v>2</v>
      </c>
      <c r="I200" s="69" t="s">
        <v>47</v>
      </c>
      <c r="J200" s="70">
        <v>8374.26</v>
      </c>
      <c r="K200" s="70">
        <f t="shared" si="54"/>
        <v>22195.24</v>
      </c>
      <c r="L200" s="71">
        <f t="shared" si="38"/>
        <v>30569.5</v>
      </c>
      <c r="M200" s="282">
        <v>10230.73</v>
      </c>
      <c r="N200" s="71"/>
      <c r="O200" s="71">
        <f t="shared" si="55"/>
        <v>20338.77</v>
      </c>
      <c r="P200" s="71"/>
      <c r="Q200" s="71">
        <f t="shared" si="56"/>
        <v>20338.77</v>
      </c>
      <c r="R200" s="122">
        <f t="shared" si="57"/>
        <v>10291.41581258</v>
      </c>
      <c r="S200" s="71">
        <f t="shared" si="39"/>
        <v>10291.42</v>
      </c>
      <c r="T200" s="71">
        <f t="shared" si="58"/>
        <v>30630.190000000002</v>
      </c>
      <c r="U200" s="72" t="s">
        <v>47</v>
      </c>
      <c r="V200" s="102">
        <f t="shared" si="51"/>
        <v>1225.21</v>
      </c>
      <c r="W200" s="73">
        <f t="shared" si="52"/>
        <v>2</v>
      </c>
      <c r="X200" s="74">
        <f t="shared" si="53"/>
        <v>29402.980000000003</v>
      </c>
      <c r="Y200" s="289">
        <v>1634</v>
      </c>
      <c r="Z200" s="289">
        <v>2039</v>
      </c>
      <c r="AA200" s="7"/>
      <c r="AB200" s="7"/>
    </row>
    <row r="201" spans="1:28" ht="28.5" customHeight="1" x14ac:dyDescent="0.2">
      <c r="A201" s="50">
        <v>188</v>
      </c>
      <c r="B201" s="162" t="s">
        <v>899</v>
      </c>
      <c r="C201" s="188" t="s">
        <v>900</v>
      </c>
      <c r="D201" s="292" t="s">
        <v>901</v>
      </c>
      <c r="E201" s="162" t="s">
        <v>848</v>
      </c>
      <c r="F201" s="162" t="s">
        <v>902</v>
      </c>
      <c r="G201" s="162" t="s">
        <v>903</v>
      </c>
      <c r="H201" s="50">
        <v>5</v>
      </c>
      <c r="I201" s="69" t="s">
        <v>47</v>
      </c>
      <c r="J201" s="70">
        <v>8374.26</v>
      </c>
      <c r="K201" s="70">
        <f t="shared" si="54"/>
        <v>55488.1</v>
      </c>
      <c r="L201" s="71">
        <f t="shared" si="38"/>
        <v>63862.36</v>
      </c>
      <c r="M201" s="282">
        <v>21380.41</v>
      </c>
      <c r="N201" s="71"/>
      <c r="O201" s="71">
        <f t="shared" si="55"/>
        <v>42481.95</v>
      </c>
      <c r="P201" s="71"/>
      <c r="Q201" s="71">
        <f t="shared" si="56"/>
        <v>42481.95</v>
      </c>
      <c r="R201" s="122">
        <f t="shared" si="57"/>
        <v>21499.66801985</v>
      </c>
      <c r="S201" s="71">
        <f t="shared" si="39"/>
        <v>21499.67</v>
      </c>
      <c r="T201" s="71">
        <f t="shared" si="58"/>
        <v>63981.619999999995</v>
      </c>
      <c r="U201" s="72" t="s">
        <v>47</v>
      </c>
      <c r="V201" s="102">
        <f t="shared" si="51"/>
        <v>2559.2600000000002</v>
      </c>
      <c r="W201" s="73">
        <f t="shared" si="52"/>
        <v>2</v>
      </c>
      <c r="X201" s="74">
        <f t="shared" si="53"/>
        <v>61420.359999999993</v>
      </c>
      <c r="Y201" s="289">
        <v>1636</v>
      </c>
      <c r="Z201" s="289">
        <v>2041</v>
      </c>
      <c r="AA201" s="7"/>
      <c r="AB201" s="7"/>
    </row>
    <row r="202" spans="1:28" ht="28.5" customHeight="1" x14ac:dyDescent="0.2">
      <c r="A202" s="41">
        <v>189</v>
      </c>
      <c r="B202" s="162" t="s">
        <v>904</v>
      </c>
      <c r="C202" s="188" t="s">
        <v>905</v>
      </c>
      <c r="D202" s="292" t="s">
        <v>906</v>
      </c>
      <c r="E202" s="162" t="s">
        <v>848</v>
      </c>
      <c r="F202" s="162" t="s">
        <v>907</v>
      </c>
      <c r="G202" s="162" t="s">
        <v>908</v>
      </c>
      <c r="H202" s="50">
        <v>3</v>
      </c>
      <c r="I202" s="69" t="s">
        <v>47</v>
      </c>
      <c r="J202" s="70">
        <v>8374.26</v>
      </c>
      <c r="K202" s="70">
        <f t="shared" si="54"/>
        <v>33292.86</v>
      </c>
      <c r="L202" s="71">
        <f t="shared" si="38"/>
        <v>41667.120000000003</v>
      </c>
      <c r="M202" s="282">
        <v>13947.29</v>
      </c>
      <c r="N202" s="71"/>
      <c r="O202" s="71">
        <f t="shared" si="55"/>
        <v>27719.83</v>
      </c>
      <c r="P202" s="71"/>
      <c r="Q202" s="71">
        <f t="shared" si="56"/>
        <v>27719.83</v>
      </c>
      <c r="R202" s="122">
        <f t="shared" si="57"/>
        <v>14027.499881670001</v>
      </c>
      <c r="S202" s="71">
        <f t="shared" si="39"/>
        <v>14027.5</v>
      </c>
      <c r="T202" s="71">
        <f t="shared" si="58"/>
        <v>41747.33</v>
      </c>
      <c r="U202" s="72" t="s">
        <v>47</v>
      </c>
      <c r="V202" s="102">
        <f t="shared" si="51"/>
        <v>1669.89</v>
      </c>
      <c r="W202" s="73">
        <f t="shared" si="52"/>
        <v>2</v>
      </c>
      <c r="X202" s="74">
        <f t="shared" si="53"/>
        <v>40075.440000000002</v>
      </c>
      <c r="Y202" s="289">
        <v>1639</v>
      </c>
      <c r="Z202" s="289">
        <v>2044</v>
      </c>
      <c r="AA202" s="7"/>
      <c r="AB202" s="7"/>
    </row>
    <row r="203" spans="1:28" ht="28.5" customHeight="1" x14ac:dyDescent="0.2">
      <c r="A203" s="50">
        <v>190</v>
      </c>
      <c r="B203" s="162" t="s">
        <v>909</v>
      </c>
      <c r="C203" s="188" t="s">
        <v>910</v>
      </c>
      <c r="D203" s="292" t="s">
        <v>911</v>
      </c>
      <c r="E203" s="162" t="s">
        <v>848</v>
      </c>
      <c r="F203" s="162" t="s">
        <v>912</v>
      </c>
      <c r="G203" s="162" t="s">
        <v>913</v>
      </c>
      <c r="H203" s="50">
        <v>3</v>
      </c>
      <c r="I203" s="69" t="s">
        <v>47</v>
      </c>
      <c r="J203" s="70">
        <v>8374.26</v>
      </c>
      <c r="K203" s="70">
        <f t="shared" si="54"/>
        <v>33292.86</v>
      </c>
      <c r="L203" s="71">
        <f t="shared" si="38"/>
        <v>41667.120000000003</v>
      </c>
      <c r="M203" s="282">
        <v>13947.29</v>
      </c>
      <c r="N203" s="71"/>
      <c r="O203" s="71">
        <f t="shared" si="55"/>
        <v>27719.83</v>
      </c>
      <c r="P203" s="71"/>
      <c r="Q203" s="71">
        <f t="shared" si="56"/>
        <v>27719.83</v>
      </c>
      <c r="R203" s="122">
        <f t="shared" si="57"/>
        <v>14027.499881670001</v>
      </c>
      <c r="S203" s="71">
        <f t="shared" si="39"/>
        <v>14027.5</v>
      </c>
      <c r="T203" s="71">
        <f t="shared" si="58"/>
        <v>41747.33</v>
      </c>
      <c r="U203" s="72" t="s">
        <v>47</v>
      </c>
      <c r="V203" s="102">
        <f t="shared" si="51"/>
        <v>1669.89</v>
      </c>
      <c r="W203" s="73">
        <f t="shared" si="52"/>
        <v>2</v>
      </c>
      <c r="X203" s="74">
        <f t="shared" si="53"/>
        <v>40075.440000000002</v>
      </c>
      <c r="Y203" s="289">
        <v>1641</v>
      </c>
      <c r="Z203" s="289">
        <v>2046</v>
      </c>
      <c r="AA203" s="7"/>
      <c r="AB203" s="7"/>
    </row>
    <row r="204" spans="1:28" ht="28.5" customHeight="1" thickBot="1" x14ac:dyDescent="0.25">
      <c r="A204" s="40">
        <v>191</v>
      </c>
      <c r="B204" s="164" t="s">
        <v>914</v>
      </c>
      <c r="C204" s="193" t="s">
        <v>915</v>
      </c>
      <c r="D204" s="297" t="s">
        <v>916</v>
      </c>
      <c r="E204" s="164" t="s">
        <v>848</v>
      </c>
      <c r="F204" s="164" t="s">
        <v>135</v>
      </c>
      <c r="G204" s="164" t="s">
        <v>917</v>
      </c>
      <c r="H204" s="148">
        <v>3</v>
      </c>
      <c r="I204" s="75" t="s">
        <v>47</v>
      </c>
      <c r="J204" s="70">
        <v>8374.26</v>
      </c>
      <c r="K204" s="70">
        <f t="shared" si="54"/>
        <v>33292.86</v>
      </c>
      <c r="L204" s="76">
        <f t="shared" si="38"/>
        <v>41667.120000000003</v>
      </c>
      <c r="M204" s="285">
        <v>13947.29</v>
      </c>
      <c r="N204" s="76"/>
      <c r="O204" s="76">
        <f t="shared" si="55"/>
        <v>27719.83</v>
      </c>
      <c r="P204" s="76"/>
      <c r="Q204" s="76">
        <f t="shared" si="56"/>
        <v>27719.83</v>
      </c>
      <c r="R204" s="123">
        <f t="shared" si="57"/>
        <v>14027.499881670001</v>
      </c>
      <c r="S204" s="76">
        <f t="shared" si="39"/>
        <v>14027.5</v>
      </c>
      <c r="T204" s="76">
        <f t="shared" si="58"/>
        <v>41747.33</v>
      </c>
      <c r="U204" s="77" t="s">
        <v>47</v>
      </c>
      <c r="V204" s="78">
        <f t="shared" si="51"/>
        <v>1669.89</v>
      </c>
      <c r="W204" s="70">
        <f t="shared" si="52"/>
        <v>2</v>
      </c>
      <c r="X204" s="79">
        <f t="shared" si="53"/>
        <v>40075.440000000002</v>
      </c>
      <c r="Y204" s="334">
        <v>1642</v>
      </c>
      <c r="Z204" s="334">
        <v>2047</v>
      </c>
      <c r="AA204" s="7"/>
      <c r="AB204" s="7"/>
    </row>
    <row r="205" spans="1:28" ht="28.5" customHeight="1" x14ac:dyDescent="0.2">
      <c r="A205" s="23">
        <v>11</v>
      </c>
      <c r="B205" s="156" t="s">
        <v>918</v>
      </c>
      <c r="C205" s="195" t="s">
        <v>919</v>
      </c>
      <c r="D205" s="305" t="s">
        <v>920</v>
      </c>
      <c r="E205" s="156" t="s">
        <v>80</v>
      </c>
      <c r="F205" s="156" t="s">
        <v>102</v>
      </c>
      <c r="G205" s="156" t="s">
        <v>921</v>
      </c>
      <c r="H205" s="42">
        <v>2</v>
      </c>
      <c r="I205" s="52" t="s">
        <v>47</v>
      </c>
      <c r="J205" s="53">
        <v>8374.26</v>
      </c>
      <c r="K205" s="53">
        <f>ROUND(K$10*H205,2)</f>
        <v>22195.24</v>
      </c>
      <c r="L205" s="54">
        <f>J205+K205</f>
        <v>30569.5</v>
      </c>
      <c r="M205" s="279">
        <v>10230.719999999999</v>
      </c>
      <c r="N205" s="54"/>
      <c r="O205" s="54">
        <f>L205-M205</f>
        <v>20338.78</v>
      </c>
      <c r="P205" s="54"/>
      <c r="Q205" s="54">
        <f>O205+P205</f>
        <v>20338.78</v>
      </c>
      <c r="R205" s="118">
        <f t="shared" si="57"/>
        <v>10291.41581258</v>
      </c>
      <c r="S205" s="54">
        <f t="shared" si="39"/>
        <v>10291.42</v>
      </c>
      <c r="T205" s="135">
        <f>Q205+S205</f>
        <v>30630.199999999997</v>
      </c>
      <c r="U205" s="136"/>
      <c r="V205" s="137"/>
      <c r="W205" s="137"/>
      <c r="X205" s="55"/>
      <c r="Y205" s="343"/>
      <c r="Z205" s="335"/>
      <c r="AA205" s="7"/>
      <c r="AB205" s="7"/>
    </row>
    <row r="206" spans="1:28" ht="28.5" customHeight="1" x14ac:dyDescent="0.2">
      <c r="A206" s="24">
        <v>192</v>
      </c>
      <c r="B206" s="158" t="s">
        <v>922</v>
      </c>
      <c r="C206" s="185" t="s">
        <v>919</v>
      </c>
      <c r="D206" s="301" t="s">
        <v>920</v>
      </c>
      <c r="E206" s="158" t="s">
        <v>351</v>
      </c>
      <c r="F206" s="158" t="s">
        <v>923</v>
      </c>
      <c r="G206" s="243" t="s">
        <v>924</v>
      </c>
      <c r="H206" s="131">
        <v>2</v>
      </c>
      <c r="I206" s="56" t="s">
        <v>47</v>
      </c>
      <c r="J206" s="57">
        <v>8374.26</v>
      </c>
      <c r="K206" s="57">
        <f>ROUND(K$10*H206,2)</f>
        <v>22195.24</v>
      </c>
      <c r="L206" s="58">
        <f>J206+K206</f>
        <v>30569.5</v>
      </c>
      <c r="M206" s="280">
        <v>10230.73</v>
      </c>
      <c r="N206" s="58"/>
      <c r="O206" s="58">
        <f>L206-M206</f>
        <v>20338.77</v>
      </c>
      <c r="P206" s="58"/>
      <c r="Q206" s="58">
        <f>O206+P206</f>
        <v>20338.77</v>
      </c>
      <c r="R206" s="119">
        <f t="shared" si="57"/>
        <v>10291.41581258</v>
      </c>
      <c r="S206" s="58">
        <f t="shared" ref="S206:S242" si="59">ROUND(R206,2)</f>
        <v>10291.42</v>
      </c>
      <c r="T206" s="139">
        <f>Q206+S206</f>
        <v>30630.190000000002</v>
      </c>
      <c r="U206" s="241"/>
      <c r="V206" s="242"/>
      <c r="W206" s="242"/>
      <c r="X206" s="59"/>
      <c r="Y206" s="344"/>
      <c r="Z206" s="336"/>
      <c r="AA206" s="7"/>
      <c r="AB206" s="108"/>
    </row>
    <row r="207" spans="1:28" ht="28.5" customHeight="1" x14ac:dyDescent="0.2">
      <c r="A207" s="24">
        <v>193</v>
      </c>
      <c r="B207" s="158" t="s">
        <v>925</v>
      </c>
      <c r="C207" s="188" t="s">
        <v>919</v>
      </c>
      <c r="D207" s="301" t="s">
        <v>920</v>
      </c>
      <c r="E207" s="158" t="s">
        <v>926</v>
      </c>
      <c r="F207" s="158" t="s">
        <v>927</v>
      </c>
      <c r="G207" s="158" t="s">
        <v>924</v>
      </c>
      <c r="H207" s="131">
        <v>3</v>
      </c>
      <c r="I207" s="56" t="s">
        <v>47</v>
      </c>
      <c r="J207" s="57">
        <v>8374.26</v>
      </c>
      <c r="K207" s="57">
        <f t="shared" si="54"/>
        <v>33292.86</v>
      </c>
      <c r="L207" s="58">
        <f t="shared" ref="L207:L240" si="60">J207+K207</f>
        <v>41667.120000000003</v>
      </c>
      <c r="M207" s="280">
        <v>13947.29</v>
      </c>
      <c r="N207" s="58"/>
      <c r="O207" s="58">
        <f t="shared" si="55"/>
        <v>27719.83</v>
      </c>
      <c r="P207" s="58"/>
      <c r="Q207" s="58">
        <f t="shared" si="56"/>
        <v>27719.83</v>
      </c>
      <c r="R207" s="119">
        <f t="shared" si="57"/>
        <v>14027.499881670001</v>
      </c>
      <c r="S207" s="58">
        <f t="shared" si="59"/>
        <v>14027.5</v>
      </c>
      <c r="T207" s="139">
        <f t="shared" si="58"/>
        <v>41747.33</v>
      </c>
      <c r="U207" s="140"/>
      <c r="V207" s="141"/>
      <c r="W207" s="141"/>
      <c r="X207" s="82"/>
      <c r="Y207" s="344"/>
      <c r="Z207" s="336"/>
      <c r="AA207" s="7"/>
      <c r="AB207" s="7"/>
    </row>
    <row r="208" spans="1:28" ht="28.5" customHeight="1" thickBot="1" x14ac:dyDescent="0.25">
      <c r="A208" s="30"/>
      <c r="B208" s="167"/>
      <c r="C208" s="194"/>
      <c r="D208" s="299"/>
      <c r="E208" s="167"/>
      <c r="F208" s="167"/>
      <c r="G208" s="167"/>
      <c r="H208" s="31"/>
      <c r="I208" s="31"/>
      <c r="J208" s="85"/>
      <c r="K208" s="85"/>
      <c r="L208" s="85"/>
      <c r="M208" s="85"/>
      <c r="N208" s="85"/>
      <c r="O208" s="85"/>
      <c r="P208" s="85"/>
      <c r="Q208" s="85"/>
      <c r="R208" s="126"/>
      <c r="S208" s="183"/>
      <c r="T208" s="61">
        <f>SUM(T205:T207)</f>
        <v>103007.72</v>
      </c>
      <c r="U208" s="352" t="s">
        <v>97</v>
      </c>
      <c r="V208" s="87">
        <f>IF(U208="no",ROUND(T208*4/100,2), 0)</f>
        <v>0</v>
      </c>
      <c r="W208" s="87">
        <f>IF(U208="no",2,0)</f>
        <v>0</v>
      </c>
      <c r="X208" s="213">
        <f>T208-V208-W208</f>
        <v>103007.72</v>
      </c>
      <c r="Y208" s="289">
        <v>1644</v>
      </c>
      <c r="Z208" s="289">
        <v>2049</v>
      </c>
      <c r="AA208" s="7"/>
      <c r="AB208" s="7"/>
    </row>
    <row r="209" spans="1:28" ht="28.5" customHeight="1" thickBot="1" x14ac:dyDescent="0.25">
      <c r="A209" s="41">
        <v>194</v>
      </c>
      <c r="B209" s="168" t="s">
        <v>928</v>
      </c>
      <c r="C209" s="198" t="s">
        <v>929</v>
      </c>
      <c r="D209" s="306" t="s">
        <v>930</v>
      </c>
      <c r="E209" s="168" t="s">
        <v>848</v>
      </c>
      <c r="F209" s="169" t="s">
        <v>931</v>
      </c>
      <c r="G209" s="169" t="s">
        <v>932</v>
      </c>
      <c r="H209" s="40">
        <v>2</v>
      </c>
      <c r="I209" s="88" t="s">
        <v>47</v>
      </c>
      <c r="J209" s="65">
        <v>8374.26</v>
      </c>
      <c r="K209" s="65">
        <f t="shared" ref="K209:K211" si="61">ROUND(K$10*H209,2)</f>
        <v>22195.24</v>
      </c>
      <c r="L209" s="89">
        <f t="shared" si="60"/>
        <v>30569.5</v>
      </c>
      <c r="M209" s="287">
        <v>6514.17</v>
      </c>
      <c r="N209" s="89"/>
      <c r="O209" s="89">
        <f>L209-M209</f>
        <v>24055.33</v>
      </c>
      <c r="P209" s="89"/>
      <c r="Q209" s="89">
        <f>O209+P209</f>
        <v>24055.33</v>
      </c>
      <c r="R209" s="127">
        <f>ROUND(X$4/L$249*L209,8)</f>
        <v>10291.41581258</v>
      </c>
      <c r="S209" s="90">
        <f t="shared" si="59"/>
        <v>10291.42</v>
      </c>
      <c r="T209" s="89">
        <f t="shared" ref="T209:T211" si="62">Q209+S209</f>
        <v>34346.75</v>
      </c>
      <c r="U209" s="91" t="s">
        <v>47</v>
      </c>
      <c r="V209" s="78">
        <f>IF(U209="no",ROUND(T209*4/100,2), 0)</f>
        <v>1373.87</v>
      </c>
      <c r="W209" s="65">
        <f>IF(U209="no",2,0)</f>
        <v>2</v>
      </c>
      <c r="X209" s="92">
        <f>T209-V209-W209</f>
        <v>32970.879999999997</v>
      </c>
      <c r="Y209" s="341">
        <v>1645</v>
      </c>
      <c r="Z209" s="341">
        <v>2050</v>
      </c>
      <c r="AA209" s="7"/>
      <c r="AB209" s="7"/>
    </row>
    <row r="210" spans="1:28" ht="28.5" customHeight="1" x14ac:dyDescent="0.2">
      <c r="A210" s="23">
        <v>195</v>
      </c>
      <c r="B210" s="156" t="s">
        <v>933</v>
      </c>
      <c r="C210" s="195" t="s">
        <v>934</v>
      </c>
      <c r="D210" s="291" t="s">
        <v>935</v>
      </c>
      <c r="E210" s="156" t="s">
        <v>230</v>
      </c>
      <c r="F210" s="157" t="s">
        <v>936</v>
      </c>
      <c r="G210" s="156" t="s">
        <v>937</v>
      </c>
      <c r="H210" s="131">
        <v>3</v>
      </c>
      <c r="I210" s="52" t="s">
        <v>47</v>
      </c>
      <c r="J210" s="53">
        <v>8374.26</v>
      </c>
      <c r="K210" s="53">
        <f t="shared" si="61"/>
        <v>33292.86</v>
      </c>
      <c r="L210" s="53">
        <f t="shared" si="60"/>
        <v>41667.120000000003</v>
      </c>
      <c r="M210" s="279">
        <v>13947.29</v>
      </c>
      <c r="N210" s="53"/>
      <c r="O210" s="53">
        <f>L210-M210</f>
        <v>27719.83</v>
      </c>
      <c r="P210" s="53"/>
      <c r="Q210" s="53">
        <f>O210+P210</f>
        <v>27719.83</v>
      </c>
      <c r="R210" s="118">
        <f>ROUND(X$4/L$249*L210,8)</f>
        <v>14027.499881670001</v>
      </c>
      <c r="S210" s="54">
        <f t="shared" si="59"/>
        <v>14027.5</v>
      </c>
      <c r="T210" s="54">
        <f t="shared" si="62"/>
        <v>41747.33</v>
      </c>
      <c r="U210" s="80"/>
      <c r="V210" s="55"/>
      <c r="W210" s="55"/>
      <c r="X210" s="55"/>
      <c r="Y210" s="343"/>
      <c r="Z210" s="335"/>
      <c r="AA210" s="7"/>
      <c r="AB210" s="7"/>
    </row>
    <row r="211" spans="1:28" ht="28.5" customHeight="1" x14ac:dyDescent="0.2">
      <c r="A211" s="24">
        <v>196</v>
      </c>
      <c r="B211" s="158" t="s">
        <v>938</v>
      </c>
      <c r="C211" s="188" t="s">
        <v>934</v>
      </c>
      <c r="D211" s="292" t="s">
        <v>935</v>
      </c>
      <c r="E211" s="158" t="s">
        <v>848</v>
      </c>
      <c r="F211" s="159" t="s">
        <v>939</v>
      </c>
      <c r="G211" s="158" t="s">
        <v>937</v>
      </c>
      <c r="H211" s="131">
        <v>3</v>
      </c>
      <c r="I211" s="56" t="s">
        <v>47</v>
      </c>
      <c r="J211" s="93">
        <v>8374.26</v>
      </c>
      <c r="K211" s="93">
        <f t="shared" si="61"/>
        <v>33292.86</v>
      </c>
      <c r="L211" s="93">
        <f t="shared" si="60"/>
        <v>41667.120000000003</v>
      </c>
      <c r="M211" s="288">
        <v>17663.849999999999</v>
      </c>
      <c r="N211" s="93"/>
      <c r="O211" s="93">
        <f>L211-M211</f>
        <v>24003.270000000004</v>
      </c>
      <c r="P211" s="93"/>
      <c r="Q211" s="93">
        <f>O211+P211</f>
        <v>24003.270000000004</v>
      </c>
      <c r="R211" s="128">
        <f>ROUND(X$4/L$249*L211,8)</f>
        <v>14027.499881670001</v>
      </c>
      <c r="S211" s="94">
        <f t="shared" si="59"/>
        <v>14027.5</v>
      </c>
      <c r="T211" s="58">
        <f t="shared" si="62"/>
        <v>38030.770000000004</v>
      </c>
      <c r="U211" s="81"/>
      <c r="V211" s="82"/>
      <c r="W211" s="82"/>
      <c r="X211" s="82"/>
      <c r="Y211" s="345"/>
      <c r="Z211" s="337"/>
      <c r="AA211" s="7"/>
      <c r="AB211" s="7"/>
    </row>
    <row r="212" spans="1:28" ht="28.5" customHeight="1" thickBot="1" x14ac:dyDescent="0.25">
      <c r="A212" s="30"/>
      <c r="B212" s="167"/>
      <c r="C212" s="194"/>
      <c r="D212" s="299"/>
      <c r="E212" s="167"/>
      <c r="F212" s="167"/>
      <c r="G212" s="167"/>
      <c r="H212" s="31"/>
      <c r="I212" s="31"/>
      <c r="J212" s="85"/>
      <c r="K212" s="85"/>
      <c r="L212" s="85"/>
      <c r="M212" s="85"/>
      <c r="N212" s="85"/>
      <c r="O212" s="85"/>
      <c r="P212" s="85"/>
      <c r="Q212" s="85"/>
      <c r="R212" s="126"/>
      <c r="S212" s="183"/>
      <c r="T212" s="95">
        <f>SUM(T210:T211)</f>
        <v>79778.100000000006</v>
      </c>
      <c r="U212" s="202" t="s">
        <v>97</v>
      </c>
      <c r="V212" s="63">
        <f t="shared" ref="V212:V223" si="63">IF(U212="no",ROUND(T212*4/100,2), 0)</f>
        <v>0</v>
      </c>
      <c r="W212" s="63">
        <f t="shared" ref="W212:W223" si="64">IF(U212="no",2,0)</f>
        <v>0</v>
      </c>
      <c r="X212" s="212">
        <f t="shared" ref="X212:X223" si="65">T212-V212-W212</f>
        <v>79778.100000000006</v>
      </c>
      <c r="Y212" s="338">
        <v>1646</v>
      </c>
      <c r="Z212" s="338">
        <v>2051</v>
      </c>
      <c r="AA212" s="7"/>
      <c r="AB212" s="7"/>
    </row>
    <row r="213" spans="1:28" ht="28.5" customHeight="1" x14ac:dyDescent="0.2">
      <c r="A213" s="41">
        <v>197</v>
      </c>
      <c r="B213" s="162" t="s">
        <v>940</v>
      </c>
      <c r="C213" s="188" t="s">
        <v>941</v>
      </c>
      <c r="D213" s="292" t="s">
        <v>942</v>
      </c>
      <c r="E213" s="162" t="s">
        <v>943</v>
      </c>
      <c r="F213" s="162" t="s">
        <v>944</v>
      </c>
      <c r="G213" s="162" t="s">
        <v>945</v>
      </c>
      <c r="H213" s="50">
        <v>1</v>
      </c>
      <c r="I213" s="69" t="s">
        <v>47</v>
      </c>
      <c r="J213" s="70">
        <v>8374.26</v>
      </c>
      <c r="K213" s="70">
        <f t="shared" ref="K213:K225" si="66">ROUND(K$10*H213,2)</f>
        <v>11097.62</v>
      </c>
      <c r="L213" s="71">
        <f t="shared" si="60"/>
        <v>19471.88</v>
      </c>
      <c r="M213" s="282">
        <v>6514.17</v>
      </c>
      <c r="N213" s="71"/>
      <c r="O213" s="71">
        <f t="shared" ref="O213:O225" si="67">L213-M213</f>
        <v>12957.710000000001</v>
      </c>
      <c r="P213" s="71"/>
      <c r="Q213" s="71">
        <f t="shared" ref="Q213:Q225" si="68">O213+P213</f>
        <v>12957.710000000001</v>
      </c>
      <c r="R213" s="122">
        <f t="shared" ref="R213:R224" si="69">ROUND(X$4/L$249*L213,8)</f>
        <v>6555.33174349</v>
      </c>
      <c r="S213" s="96">
        <f t="shared" si="59"/>
        <v>6555.33</v>
      </c>
      <c r="T213" s="71">
        <f t="shared" ref="T213:T225" si="70">Q213+S213</f>
        <v>19513.04</v>
      </c>
      <c r="U213" s="72" t="s">
        <v>47</v>
      </c>
      <c r="V213" s="102">
        <f t="shared" si="63"/>
        <v>780.52</v>
      </c>
      <c r="W213" s="73">
        <f t="shared" si="64"/>
        <v>2</v>
      </c>
      <c r="X213" s="74">
        <f t="shared" si="65"/>
        <v>18730.52</v>
      </c>
      <c r="Y213" s="289">
        <v>1649</v>
      </c>
      <c r="Z213" s="289">
        <v>2054</v>
      </c>
      <c r="AA213" s="7"/>
      <c r="AB213" s="7"/>
    </row>
    <row r="214" spans="1:28" ht="28.5" customHeight="1" x14ac:dyDescent="0.2">
      <c r="A214" s="50">
        <v>198</v>
      </c>
      <c r="B214" s="162" t="s">
        <v>946</v>
      </c>
      <c r="C214" s="188" t="s">
        <v>947</v>
      </c>
      <c r="D214" s="292" t="s">
        <v>948</v>
      </c>
      <c r="E214" s="163" t="s">
        <v>943</v>
      </c>
      <c r="F214" s="162" t="s">
        <v>949</v>
      </c>
      <c r="G214" s="162" t="s">
        <v>950</v>
      </c>
      <c r="H214" s="50">
        <v>3</v>
      </c>
      <c r="I214" s="69" t="s">
        <v>47</v>
      </c>
      <c r="J214" s="70">
        <v>8374.26</v>
      </c>
      <c r="K214" s="70">
        <f t="shared" si="66"/>
        <v>33292.86</v>
      </c>
      <c r="L214" s="71">
        <f t="shared" si="60"/>
        <v>41667.120000000003</v>
      </c>
      <c r="M214" s="282">
        <v>13947.29</v>
      </c>
      <c r="N214" s="71"/>
      <c r="O214" s="71">
        <f t="shared" si="67"/>
        <v>27719.83</v>
      </c>
      <c r="P214" s="71"/>
      <c r="Q214" s="71">
        <f t="shared" si="68"/>
        <v>27719.83</v>
      </c>
      <c r="R214" s="122">
        <f t="shared" si="69"/>
        <v>14027.499881670001</v>
      </c>
      <c r="S214" s="96">
        <f t="shared" si="59"/>
        <v>14027.5</v>
      </c>
      <c r="T214" s="71">
        <f t="shared" si="70"/>
        <v>41747.33</v>
      </c>
      <c r="U214" s="72" t="s">
        <v>47</v>
      </c>
      <c r="V214" s="102">
        <f t="shared" si="63"/>
        <v>1669.89</v>
      </c>
      <c r="W214" s="73">
        <f t="shared" si="64"/>
        <v>2</v>
      </c>
      <c r="X214" s="74">
        <f t="shared" si="65"/>
        <v>40075.440000000002</v>
      </c>
      <c r="Y214" s="289">
        <v>1650</v>
      </c>
      <c r="Z214" s="289">
        <v>2055</v>
      </c>
      <c r="AA214" s="7"/>
      <c r="AB214" s="7"/>
    </row>
    <row r="215" spans="1:28" ht="28.5" customHeight="1" x14ac:dyDescent="0.2">
      <c r="A215" s="41">
        <v>199</v>
      </c>
      <c r="B215" s="162" t="s">
        <v>951</v>
      </c>
      <c r="C215" s="188" t="s">
        <v>952</v>
      </c>
      <c r="D215" s="292" t="s">
        <v>953</v>
      </c>
      <c r="E215" s="162" t="s">
        <v>943</v>
      </c>
      <c r="F215" s="162" t="s">
        <v>275</v>
      </c>
      <c r="G215" s="162" t="s">
        <v>954</v>
      </c>
      <c r="H215" s="50">
        <v>5</v>
      </c>
      <c r="I215" s="69" t="s">
        <v>47</v>
      </c>
      <c r="J215" s="70">
        <v>8374.26</v>
      </c>
      <c r="K215" s="70">
        <f t="shared" si="66"/>
        <v>55488.1</v>
      </c>
      <c r="L215" s="71">
        <f t="shared" si="60"/>
        <v>63862.36</v>
      </c>
      <c r="M215" s="282">
        <v>21380.41</v>
      </c>
      <c r="N215" s="71"/>
      <c r="O215" s="71">
        <f t="shared" si="67"/>
        <v>42481.95</v>
      </c>
      <c r="P215" s="71"/>
      <c r="Q215" s="71">
        <f t="shared" si="68"/>
        <v>42481.95</v>
      </c>
      <c r="R215" s="122">
        <f t="shared" si="69"/>
        <v>21499.66801985</v>
      </c>
      <c r="S215" s="96">
        <f t="shared" si="59"/>
        <v>21499.67</v>
      </c>
      <c r="T215" s="71">
        <f t="shared" si="70"/>
        <v>63981.619999999995</v>
      </c>
      <c r="U215" s="72" t="s">
        <v>47</v>
      </c>
      <c r="V215" s="102">
        <f t="shared" si="63"/>
        <v>2559.2600000000002</v>
      </c>
      <c r="W215" s="73">
        <f t="shared" si="64"/>
        <v>2</v>
      </c>
      <c r="X215" s="74">
        <f t="shared" si="65"/>
        <v>61420.359999999993</v>
      </c>
      <c r="Y215" s="289">
        <v>1652</v>
      </c>
      <c r="Z215" s="289">
        <v>2057</v>
      </c>
      <c r="AA215" s="7"/>
      <c r="AB215" s="7"/>
    </row>
    <row r="216" spans="1:28" ht="28.5" customHeight="1" x14ac:dyDescent="0.2">
      <c r="A216" s="50">
        <v>200</v>
      </c>
      <c r="B216" s="162" t="s">
        <v>955</v>
      </c>
      <c r="C216" s="188" t="s">
        <v>956</v>
      </c>
      <c r="D216" s="292" t="s">
        <v>957</v>
      </c>
      <c r="E216" s="162" t="s">
        <v>943</v>
      </c>
      <c r="F216" s="162" t="s">
        <v>496</v>
      </c>
      <c r="G216" s="162" t="s">
        <v>958</v>
      </c>
      <c r="H216" s="50">
        <v>1</v>
      </c>
      <c r="I216" s="69" t="s">
        <v>47</v>
      </c>
      <c r="J216" s="70">
        <v>8374.26</v>
      </c>
      <c r="K216" s="70">
        <f t="shared" si="66"/>
        <v>11097.62</v>
      </c>
      <c r="L216" s="71">
        <f t="shared" si="60"/>
        <v>19471.88</v>
      </c>
      <c r="M216" s="282">
        <v>10230.73</v>
      </c>
      <c r="N216" s="71"/>
      <c r="O216" s="71">
        <f t="shared" si="67"/>
        <v>9241.1500000000015</v>
      </c>
      <c r="P216" s="71"/>
      <c r="Q216" s="71">
        <f t="shared" si="68"/>
        <v>9241.1500000000015</v>
      </c>
      <c r="R216" s="122">
        <f t="shared" si="69"/>
        <v>6555.33174349</v>
      </c>
      <c r="S216" s="96">
        <f t="shared" si="59"/>
        <v>6555.33</v>
      </c>
      <c r="T216" s="71">
        <f t="shared" si="70"/>
        <v>15796.480000000001</v>
      </c>
      <c r="U216" s="72" t="s">
        <v>47</v>
      </c>
      <c r="V216" s="102">
        <f t="shared" si="63"/>
        <v>631.86</v>
      </c>
      <c r="W216" s="73">
        <f t="shared" si="64"/>
        <v>2</v>
      </c>
      <c r="X216" s="74">
        <f t="shared" si="65"/>
        <v>15162.62</v>
      </c>
      <c r="Y216" s="289">
        <v>1654</v>
      </c>
      <c r="Z216" s="289">
        <v>2059</v>
      </c>
      <c r="AA216" s="7"/>
      <c r="AB216" s="7"/>
    </row>
    <row r="217" spans="1:28" ht="28.5" customHeight="1" x14ac:dyDescent="0.2">
      <c r="A217" s="41">
        <v>201</v>
      </c>
      <c r="B217" s="162" t="s">
        <v>959</v>
      </c>
      <c r="C217" s="188" t="s">
        <v>960</v>
      </c>
      <c r="D217" s="292" t="s">
        <v>961</v>
      </c>
      <c r="E217" s="162" t="s">
        <v>943</v>
      </c>
      <c r="F217" s="162" t="s">
        <v>962</v>
      </c>
      <c r="G217" s="162" t="s">
        <v>963</v>
      </c>
      <c r="H217" s="50">
        <v>1</v>
      </c>
      <c r="I217" s="69" t="s">
        <v>47</v>
      </c>
      <c r="J217" s="70">
        <v>8374.26</v>
      </c>
      <c r="K217" s="70">
        <f t="shared" si="66"/>
        <v>11097.62</v>
      </c>
      <c r="L217" s="71">
        <f t="shared" si="60"/>
        <v>19471.88</v>
      </c>
      <c r="M217" s="282">
        <v>6514.17</v>
      </c>
      <c r="N217" s="71"/>
      <c r="O217" s="71">
        <f t="shared" si="67"/>
        <v>12957.710000000001</v>
      </c>
      <c r="P217" s="71"/>
      <c r="Q217" s="71">
        <f t="shared" si="68"/>
        <v>12957.710000000001</v>
      </c>
      <c r="R217" s="122">
        <f t="shared" si="69"/>
        <v>6555.33174349</v>
      </c>
      <c r="S217" s="96">
        <f t="shared" si="59"/>
        <v>6555.33</v>
      </c>
      <c r="T217" s="71">
        <f t="shared" si="70"/>
        <v>19513.04</v>
      </c>
      <c r="U217" s="72" t="s">
        <v>47</v>
      </c>
      <c r="V217" s="102">
        <f t="shared" si="63"/>
        <v>780.52</v>
      </c>
      <c r="W217" s="73">
        <f t="shared" si="64"/>
        <v>2</v>
      </c>
      <c r="X217" s="74">
        <f t="shared" si="65"/>
        <v>18730.52</v>
      </c>
      <c r="Y217" s="289">
        <v>1655</v>
      </c>
      <c r="Z217" s="289">
        <v>2060</v>
      </c>
      <c r="AA217" s="7"/>
      <c r="AB217" s="7"/>
    </row>
    <row r="218" spans="1:28" ht="28.5" customHeight="1" x14ac:dyDescent="0.2">
      <c r="A218" s="50">
        <v>202</v>
      </c>
      <c r="B218" s="162" t="s">
        <v>964</v>
      </c>
      <c r="C218" s="188" t="s">
        <v>965</v>
      </c>
      <c r="D218" s="292" t="s">
        <v>966</v>
      </c>
      <c r="E218" s="162" t="s">
        <v>943</v>
      </c>
      <c r="F218" s="162" t="s">
        <v>967</v>
      </c>
      <c r="G218" s="162" t="s">
        <v>968</v>
      </c>
      <c r="H218" s="50">
        <v>1</v>
      </c>
      <c r="I218" s="69" t="s">
        <v>47</v>
      </c>
      <c r="J218" s="70">
        <v>8374.26</v>
      </c>
      <c r="K218" s="70">
        <f t="shared" si="66"/>
        <v>11097.62</v>
      </c>
      <c r="L218" s="71">
        <f t="shared" si="60"/>
        <v>19471.88</v>
      </c>
      <c r="M218" s="282">
        <v>6514.17</v>
      </c>
      <c r="N218" s="71"/>
      <c r="O218" s="71">
        <f t="shared" si="67"/>
        <v>12957.710000000001</v>
      </c>
      <c r="P218" s="71"/>
      <c r="Q218" s="71">
        <f t="shared" si="68"/>
        <v>12957.710000000001</v>
      </c>
      <c r="R218" s="122">
        <f t="shared" si="69"/>
        <v>6555.33174349</v>
      </c>
      <c r="S218" s="96">
        <f t="shared" si="59"/>
        <v>6555.33</v>
      </c>
      <c r="T218" s="71">
        <f t="shared" si="70"/>
        <v>19513.04</v>
      </c>
      <c r="U218" s="72" t="s">
        <v>47</v>
      </c>
      <c r="V218" s="102">
        <f t="shared" si="63"/>
        <v>780.52</v>
      </c>
      <c r="W218" s="73">
        <f t="shared" si="64"/>
        <v>2</v>
      </c>
      <c r="X218" s="74">
        <f t="shared" si="65"/>
        <v>18730.52</v>
      </c>
      <c r="Y218" s="289">
        <v>1657</v>
      </c>
      <c r="Z218" s="289">
        <v>2062</v>
      </c>
      <c r="AA218" s="7"/>
      <c r="AB218" s="7"/>
    </row>
    <row r="219" spans="1:28" ht="28.5" customHeight="1" x14ac:dyDescent="0.2">
      <c r="A219" s="41">
        <v>203</v>
      </c>
      <c r="B219" s="162" t="s">
        <v>969</v>
      </c>
      <c r="C219" s="188" t="s">
        <v>970</v>
      </c>
      <c r="D219" s="301" t="s">
        <v>971</v>
      </c>
      <c r="E219" s="162" t="s">
        <v>972</v>
      </c>
      <c r="F219" s="162" t="s">
        <v>317</v>
      </c>
      <c r="G219" s="162" t="s">
        <v>353</v>
      </c>
      <c r="H219" s="50">
        <v>3</v>
      </c>
      <c r="I219" s="69" t="s">
        <v>47</v>
      </c>
      <c r="J219" s="70">
        <v>8374.26</v>
      </c>
      <c r="K219" s="70">
        <f t="shared" si="66"/>
        <v>33292.86</v>
      </c>
      <c r="L219" s="71">
        <f t="shared" si="60"/>
        <v>41667.120000000003</v>
      </c>
      <c r="M219" s="282">
        <v>13947.29</v>
      </c>
      <c r="N219" s="71"/>
      <c r="O219" s="71">
        <f t="shared" si="67"/>
        <v>27719.83</v>
      </c>
      <c r="P219" s="71"/>
      <c r="Q219" s="71">
        <f t="shared" si="68"/>
        <v>27719.83</v>
      </c>
      <c r="R219" s="122">
        <f t="shared" si="69"/>
        <v>14027.499881670001</v>
      </c>
      <c r="S219" s="96">
        <f t="shared" si="59"/>
        <v>14027.5</v>
      </c>
      <c r="T219" s="71">
        <f t="shared" si="70"/>
        <v>41747.33</v>
      </c>
      <c r="U219" s="72" t="s">
        <v>47</v>
      </c>
      <c r="V219" s="102">
        <f t="shared" si="63"/>
        <v>1669.89</v>
      </c>
      <c r="W219" s="73">
        <f t="shared" si="64"/>
        <v>2</v>
      </c>
      <c r="X219" s="74">
        <f t="shared" si="65"/>
        <v>40075.440000000002</v>
      </c>
      <c r="Y219" s="289">
        <v>1659</v>
      </c>
      <c r="Z219" s="289">
        <v>2064</v>
      </c>
      <c r="AA219" s="7"/>
      <c r="AB219" s="7"/>
    </row>
    <row r="220" spans="1:28" ht="28.5" customHeight="1" x14ac:dyDescent="0.2">
      <c r="A220" s="50">
        <v>204</v>
      </c>
      <c r="B220" s="162" t="s">
        <v>973</v>
      </c>
      <c r="C220" s="188" t="s">
        <v>974</v>
      </c>
      <c r="D220" s="301" t="s">
        <v>975</v>
      </c>
      <c r="E220" s="162" t="s">
        <v>972</v>
      </c>
      <c r="F220" s="162" t="s">
        <v>697</v>
      </c>
      <c r="G220" s="162" t="s">
        <v>976</v>
      </c>
      <c r="H220" s="50">
        <v>3</v>
      </c>
      <c r="I220" s="69" t="s">
        <v>47</v>
      </c>
      <c r="J220" s="70">
        <v>8374.26</v>
      </c>
      <c r="K220" s="70">
        <f t="shared" si="66"/>
        <v>33292.86</v>
      </c>
      <c r="L220" s="71">
        <f t="shared" si="60"/>
        <v>41667.120000000003</v>
      </c>
      <c r="M220" s="282">
        <v>17663.849999999999</v>
      </c>
      <c r="N220" s="71"/>
      <c r="O220" s="71">
        <f t="shared" si="67"/>
        <v>24003.270000000004</v>
      </c>
      <c r="P220" s="71"/>
      <c r="Q220" s="71">
        <f t="shared" si="68"/>
        <v>24003.270000000004</v>
      </c>
      <c r="R220" s="122">
        <f t="shared" si="69"/>
        <v>14027.499881670001</v>
      </c>
      <c r="S220" s="96">
        <f t="shared" si="59"/>
        <v>14027.5</v>
      </c>
      <c r="T220" s="71">
        <f t="shared" si="70"/>
        <v>38030.770000000004</v>
      </c>
      <c r="U220" s="72" t="s">
        <v>47</v>
      </c>
      <c r="V220" s="102">
        <f t="shared" si="63"/>
        <v>1521.23</v>
      </c>
      <c r="W220" s="73">
        <f t="shared" si="64"/>
        <v>2</v>
      </c>
      <c r="X220" s="74">
        <f t="shared" si="65"/>
        <v>36507.54</v>
      </c>
      <c r="Y220" s="289">
        <v>1660</v>
      </c>
      <c r="Z220" s="289">
        <v>2065</v>
      </c>
      <c r="AA220" s="7"/>
      <c r="AB220" s="7"/>
    </row>
    <row r="221" spans="1:28" ht="28.5" customHeight="1" x14ac:dyDescent="0.2">
      <c r="A221" s="41">
        <v>205</v>
      </c>
      <c r="B221" s="162" t="s">
        <v>977</v>
      </c>
      <c r="C221" s="188" t="s">
        <v>978</v>
      </c>
      <c r="D221" s="292" t="s">
        <v>979</v>
      </c>
      <c r="E221" s="162" t="s">
        <v>972</v>
      </c>
      <c r="F221" s="162" t="s">
        <v>967</v>
      </c>
      <c r="G221" s="162" t="s">
        <v>226</v>
      </c>
      <c r="H221" s="50">
        <v>2</v>
      </c>
      <c r="I221" s="69" t="s">
        <v>47</v>
      </c>
      <c r="J221" s="70">
        <v>8374.26</v>
      </c>
      <c r="K221" s="70">
        <f t="shared" si="66"/>
        <v>22195.24</v>
      </c>
      <c r="L221" s="71">
        <f t="shared" si="60"/>
        <v>30569.5</v>
      </c>
      <c r="M221" s="282">
        <v>10230.73</v>
      </c>
      <c r="N221" s="71"/>
      <c r="O221" s="71">
        <f t="shared" si="67"/>
        <v>20338.77</v>
      </c>
      <c r="P221" s="71"/>
      <c r="Q221" s="71">
        <f t="shared" si="68"/>
        <v>20338.77</v>
      </c>
      <c r="R221" s="122">
        <f t="shared" si="69"/>
        <v>10291.41581258</v>
      </c>
      <c r="S221" s="96">
        <f t="shared" si="59"/>
        <v>10291.42</v>
      </c>
      <c r="T221" s="71">
        <f t="shared" si="70"/>
        <v>30630.190000000002</v>
      </c>
      <c r="U221" s="72" t="s">
        <v>47</v>
      </c>
      <c r="V221" s="102">
        <f t="shared" si="63"/>
        <v>1225.21</v>
      </c>
      <c r="W221" s="73">
        <f t="shared" si="64"/>
        <v>2</v>
      </c>
      <c r="X221" s="74">
        <f t="shared" si="65"/>
        <v>29402.980000000003</v>
      </c>
      <c r="Y221" s="289">
        <v>1661</v>
      </c>
      <c r="Z221" s="289">
        <v>2066</v>
      </c>
      <c r="AA221" s="7"/>
      <c r="AB221" s="7"/>
    </row>
    <row r="222" spans="1:28" ht="28.5" customHeight="1" x14ac:dyDescent="0.2">
      <c r="A222" s="50">
        <v>206</v>
      </c>
      <c r="B222" s="162" t="s">
        <v>980</v>
      </c>
      <c r="C222" s="188" t="s">
        <v>981</v>
      </c>
      <c r="D222" s="301" t="s">
        <v>982</v>
      </c>
      <c r="E222" s="163" t="s">
        <v>983</v>
      </c>
      <c r="F222" s="162" t="s">
        <v>984</v>
      </c>
      <c r="G222" s="162" t="s">
        <v>985</v>
      </c>
      <c r="H222" s="50">
        <v>4</v>
      </c>
      <c r="I222" s="69" t="s">
        <v>47</v>
      </c>
      <c r="J222" s="70">
        <v>8374.26</v>
      </c>
      <c r="K222" s="70">
        <f t="shared" si="66"/>
        <v>44390.48</v>
      </c>
      <c r="L222" s="71">
        <f t="shared" si="60"/>
        <v>52764.740000000005</v>
      </c>
      <c r="M222" s="282">
        <v>17663.849999999999</v>
      </c>
      <c r="N222" s="71"/>
      <c r="O222" s="71">
        <f t="shared" si="67"/>
        <v>35100.890000000007</v>
      </c>
      <c r="P222" s="71"/>
      <c r="Q222" s="71">
        <f t="shared" si="68"/>
        <v>35100.890000000007</v>
      </c>
      <c r="R222" s="122">
        <f t="shared" si="69"/>
        <v>17763.583950759999</v>
      </c>
      <c r="S222" s="96">
        <f t="shared" si="59"/>
        <v>17763.580000000002</v>
      </c>
      <c r="T222" s="71">
        <f t="shared" si="70"/>
        <v>52864.470000000008</v>
      </c>
      <c r="U222" s="72" t="s">
        <v>47</v>
      </c>
      <c r="V222" s="102">
        <f t="shared" si="63"/>
        <v>2114.58</v>
      </c>
      <c r="W222" s="73">
        <f t="shared" si="64"/>
        <v>2</v>
      </c>
      <c r="X222" s="74">
        <f t="shared" si="65"/>
        <v>50747.890000000007</v>
      </c>
      <c r="Y222" s="289">
        <v>1663</v>
      </c>
      <c r="Z222" s="289">
        <v>2068</v>
      </c>
      <c r="AA222" s="7"/>
      <c r="AB222" s="7"/>
    </row>
    <row r="223" spans="1:28" ht="28.5" customHeight="1" thickBot="1" x14ac:dyDescent="0.25">
      <c r="A223" s="41">
        <v>207</v>
      </c>
      <c r="B223" s="164" t="s">
        <v>986</v>
      </c>
      <c r="C223" s="193" t="s">
        <v>987</v>
      </c>
      <c r="D223" s="292" t="s">
        <v>988</v>
      </c>
      <c r="E223" s="164" t="s">
        <v>983</v>
      </c>
      <c r="F223" s="164" t="s">
        <v>989</v>
      </c>
      <c r="G223" s="164" t="s">
        <v>990</v>
      </c>
      <c r="H223" s="148">
        <v>4</v>
      </c>
      <c r="I223" s="75" t="s">
        <v>47</v>
      </c>
      <c r="J223" s="70">
        <v>8374.26</v>
      </c>
      <c r="K223" s="70">
        <f t="shared" si="66"/>
        <v>44390.48</v>
      </c>
      <c r="L223" s="76">
        <f t="shared" si="60"/>
        <v>52764.740000000005</v>
      </c>
      <c r="M223" s="285">
        <v>13947.29</v>
      </c>
      <c r="N223" s="76"/>
      <c r="O223" s="76">
        <f t="shared" si="67"/>
        <v>38817.450000000004</v>
      </c>
      <c r="P223" s="76"/>
      <c r="Q223" s="76">
        <f t="shared" si="68"/>
        <v>38817.450000000004</v>
      </c>
      <c r="R223" s="123">
        <f t="shared" si="69"/>
        <v>17763.583950759999</v>
      </c>
      <c r="S223" s="97">
        <f t="shared" si="59"/>
        <v>17763.580000000002</v>
      </c>
      <c r="T223" s="76">
        <f t="shared" si="70"/>
        <v>56581.030000000006</v>
      </c>
      <c r="U223" s="77" t="s">
        <v>47</v>
      </c>
      <c r="V223" s="78">
        <f t="shared" si="63"/>
        <v>2263.2399999999998</v>
      </c>
      <c r="W223" s="70">
        <f t="shared" si="64"/>
        <v>2</v>
      </c>
      <c r="X223" s="79">
        <f t="shared" si="65"/>
        <v>54315.790000000008</v>
      </c>
      <c r="Y223" s="334">
        <v>1665</v>
      </c>
      <c r="Z223" s="334">
        <v>2070</v>
      </c>
      <c r="AA223" s="7"/>
      <c r="AB223" s="7"/>
    </row>
    <row r="224" spans="1:28" ht="28.5" customHeight="1" thickBot="1" x14ac:dyDescent="0.25">
      <c r="A224" s="23">
        <v>208</v>
      </c>
      <c r="B224" s="156" t="s">
        <v>991</v>
      </c>
      <c r="C224" s="195" t="s">
        <v>992</v>
      </c>
      <c r="D224" s="291" t="s">
        <v>993</v>
      </c>
      <c r="E224" s="156" t="s">
        <v>983</v>
      </c>
      <c r="F224" s="156" t="s">
        <v>994</v>
      </c>
      <c r="G224" s="156" t="s">
        <v>995</v>
      </c>
      <c r="H224" s="42">
        <v>2</v>
      </c>
      <c r="I224" s="52" t="s">
        <v>47</v>
      </c>
      <c r="J224" s="53">
        <v>8374.26</v>
      </c>
      <c r="K224" s="53">
        <f t="shared" si="66"/>
        <v>22195.24</v>
      </c>
      <c r="L224" s="53">
        <f t="shared" si="60"/>
        <v>30569.5</v>
      </c>
      <c r="M224" s="279">
        <v>10230.73</v>
      </c>
      <c r="N224" s="53"/>
      <c r="O224" s="53">
        <f t="shared" si="67"/>
        <v>20338.77</v>
      </c>
      <c r="P224" s="53"/>
      <c r="Q224" s="53">
        <f t="shared" si="68"/>
        <v>20338.77</v>
      </c>
      <c r="R224" s="118">
        <f t="shared" si="69"/>
        <v>10291.41581258</v>
      </c>
      <c r="S224" s="54">
        <f t="shared" si="59"/>
        <v>10291.42</v>
      </c>
      <c r="T224" s="54">
        <f t="shared" si="70"/>
        <v>30630.190000000002</v>
      </c>
      <c r="U224" s="80"/>
      <c r="V224" s="55"/>
      <c r="W224" s="55"/>
      <c r="X224" s="55"/>
      <c r="Y224" s="343"/>
      <c r="Z224" s="335"/>
      <c r="AA224" s="7"/>
      <c r="AB224" s="7"/>
    </row>
    <row r="225" spans="1:28" ht="28.5" customHeight="1" x14ac:dyDescent="0.2">
      <c r="A225" s="271">
        <v>209</v>
      </c>
      <c r="B225" s="252" t="s">
        <v>996</v>
      </c>
      <c r="C225" s="253" t="s">
        <v>992</v>
      </c>
      <c r="D225" s="307" t="s">
        <v>993</v>
      </c>
      <c r="E225" s="252" t="s">
        <v>983</v>
      </c>
      <c r="F225" s="252" t="s">
        <v>997</v>
      </c>
      <c r="G225" s="252" t="s">
        <v>995</v>
      </c>
      <c r="H225" s="262">
        <v>2</v>
      </c>
      <c r="I225" s="255" t="s">
        <v>47</v>
      </c>
      <c r="J225" s="259">
        <v>8374.26</v>
      </c>
      <c r="K225" s="259">
        <f t="shared" si="66"/>
        <v>22195.24</v>
      </c>
      <c r="L225" s="259">
        <f t="shared" si="60"/>
        <v>30569.5</v>
      </c>
      <c r="M225" s="283">
        <v>10230.73</v>
      </c>
      <c r="N225" s="259"/>
      <c r="O225" s="259">
        <f t="shared" si="67"/>
        <v>20338.77</v>
      </c>
      <c r="P225" s="259"/>
      <c r="Q225" s="259">
        <f t="shared" si="68"/>
        <v>20338.77</v>
      </c>
      <c r="R225" s="257">
        <v>0</v>
      </c>
      <c r="S225" s="256">
        <f t="shared" si="59"/>
        <v>0</v>
      </c>
      <c r="T225" s="256">
        <f t="shared" si="70"/>
        <v>20338.77</v>
      </c>
      <c r="U225" s="270"/>
      <c r="V225" s="272"/>
      <c r="W225" s="272"/>
      <c r="X225" s="272"/>
      <c r="Y225" s="346"/>
      <c r="Z225" s="342"/>
      <c r="AA225" s="7"/>
      <c r="AB225" s="7" t="s">
        <v>132</v>
      </c>
    </row>
    <row r="226" spans="1:28" ht="28.5" customHeight="1" thickBot="1" x14ac:dyDescent="0.25">
      <c r="A226" s="30"/>
      <c r="B226" s="167"/>
      <c r="C226" s="194"/>
      <c r="D226" s="299"/>
      <c r="E226" s="167"/>
      <c r="F226" s="167"/>
      <c r="G226" s="167"/>
      <c r="H226" s="31"/>
      <c r="I226" s="31"/>
      <c r="J226" s="27"/>
      <c r="K226" s="27"/>
      <c r="L226" s="27"/>
      <c r="M226" s="27"/>
      <c r="N226" s="27"/>
      <c r="O226" s="27"/>
      <c r="P226" s="27"/>
      <c r="Q226" s="27"/>
      <c r="R226" s="124"/>
      <c r="S226" s="183"/>
      <c r="T226" s="61">
        <f>SUM(T224:T225)</f>
        <v>50968.960000000006</v>
      </c>
      <c r="U226" s="202" t="s">
        <v>97</v>
      </c>
      <c r="V226" s="63">
        <f t="shared" ref="V226:V237" si="71">IF(U226="no",ROUND(T226*4/100,2), 0)</f>
        <v>0</v>
      </c>
      <c r="W226" s="63">
        <f t="shared" ref="W226:W237" si="72">IF(U226="no",2,0)</f>
        <v>0</v>
      </c>
      <c r="X226" s="212">
        <f t="shared" ref="X226:X237" si="73">T226-V226-W226</f>
        <v>50968.960000000006</v>
      </c>
      <c r="Y226" s="338">
        <v>1667</v>
      </c>
      <c r="Z226" s="338">
        <v>2072</v>
      </c>
      <c r="AA226" s="7"/>
      <c r="AB226" s="7"/>
    </row>
    <row r="227" spans="1:28" ht="28.5" customHeight="1" x14ac:dyDescent="0.2">
      <c r="A227" s="41">
        <v>210</v>
      </c>
      <c r="B227" s="161" t="s">
        <v>998</v>
      </c>
      <c r="C227" s="197" t="s">
        <v>999</v>
      </c>
      <c r="D227" s="292" t="s">
        <v>1000</v>
      </c>
      <c r="E227" s="161" t="s">
        <v>983</v>
      </c>
      <c r="F227" s="170" t="s">
        <v>863</v>
      </c>
      <c r="G227" s="170" t="s">
        <v>1001</v>
      </c>
      <c r="H227" s="41">
        <v>3</v>
      </c>
      <c r="I227" s="64" t="s">
        <v>47</v>
      </c>
      <c r="J227" s="65">
        <v>8374.26</v>
      </c>
      <c r="K227" s="65">
        <f t="shared" ref="K227:K240" si="74">ROUND(K$10*H227,2)</f>
        <v>33292.86</v>
      </c>
      <c r="L227" s="66">
        <f t="shared" si="60"/>
        <v>41667.120000000003</v>
      </c>
      <c r="M227" s="281">
        <v>13947.29</v>
      </c>
      <c r="N227" s="66"/>
      <c r="O227" s="66">
        <f t="shared" ref="O227:O239" si="75">L227-M227</f>
        <v>27719.83</v>
      </c>
      <c r="P227" s="66"/>
      <c r="Q227" s="66">
        <f t="shared" ref="Q227:Q240" si="76">O227+P227</f>
        <v>27719.83</v>
      </c>
      <c r="R227" s="121">
        <f t="shared" ref="R227:R240" si="77">ROUND(X$4/L$249*L227,8)</f>
        <v>14027.499881670001</v>
      </c>
      <c r="S227" s="96">
        <f t="shared" si="59"/>
        <v>14027.5</v>
      </c>
      <c r="T227" s="66">
        <f t="shared" ref="T227:T240" si="78">Q227+S227</f>
        <v>41747.33</v>
      </c>
      <c r="U227" s="67" t="s">
        <v>47</v>
      </c>
      <c r="V227" s="102">
        <f t="shared" si="71"/>
        <v>1669.89</v>
      </c>
      <c r="W227" s="68">
        <f t="shared" si="72"/>
        <v>2</v>
      </c>
      <c r="X227" s="111">
        <f t="shared" si="73"/>
        <v>40075.440000000002</v>
      </c>
      <c r="Y227" s="289">
        <v>1668</v>
      </c>
      <c r="Z227" s="289">
        <v>2073</v>
      </c>
      <c r="AA227" s="7"/>
      <c r="AB227" s="7"/>
    </row>
    <row r="228" spans="1:28" ht="28.5" customHeight="1" x14ac:dyDescent="0.2">
      <c r="A228" s="50">
        <v>211</v>
      </c>
      <c r="B228" s="162" t="s">
        <v>1002</v>
      </c>
      <c r="C228" s="188" t="s">
        <v>1003</v>
      </c>
      <c r="D228" s="292" t="s">
        <v>1004</v>
      </c>
      <c r="E228" s="163" t="s">
        <v>1005</v>
      </c>
      <c r="F228" s="163" t="s">
        <v>1006</v>
      </c>
      <c r="G228" s="163" t="s">
        <v>1007</v>
      </c>
      <c r="H228" s="50">
        <v>3</v>
      </c>
      <c r="I228" s="69" t="s">
        <v>47</v>
      </c>
      <c r="J228" s="70">
        <v>8374.26</v>
      </c>
      <c r="K228" s="70">
        <f t="shared" si="74"/>
        <v>33292.86</v>
      </c>
      <c r="L228" s="71">
        <f t="shared" si="60"/>
        <v>41667.120000000003</v>
      </c>
      <c r="M228" s="282">
        <v>13947.29</v>
      </c>
      <c r="N228" s="71"/>
      <c r="O228" s="71">
        <f>L228-M228</f>
        <v>27719.83</v>
      </c>
      <c r="P228" s="71"/>
      <c r="Q228" s="71">
        <f t="shared" si="76"/>
        <v>27719.83</v>
      </c>
      <c r="R228" s="122">
        <f t="shared" si="77"/>
        <v>14027.499881670001</v>
      </c>
      <c r="S228" s="96">
        <f t="shared" si="59"/>
        <v>14027.5</v>
      </c>
      <c r="T228" s="71">
        <f t="shared" si="78"/>
        <v>41747.33</v>
      </c>
      <c r="U228" s="72" t="s">
        <v>47</v>
      </c>
      <c r="V228" s="102">
        <f t="shared" si="71"/>
        <v>1669.89</v>
      </c>
      <c r="W228" s="73">
        <f t="shared" si="72"/>
        <v>2</v>
      </c>
      <c r="X228" s="74">
        <f t="shared" si="73"/>
        <v>40075.440000000002</v>
      </c>
      <c r="Y228" s="289">
        <v>1670</v>
      </c>
      <c r="Z228" s="289">
        <v>2075</v>
      </c>
      <c r="AA228" s="7"/>
      <c r="AB228" s="7"/>
    </row>
    <row r="229" spans="1:28" ht="28.5" customHeight="1" x14ac:dyDescent="0.2">
      <c r="A229" s="41">
        <v>212</v>
      </c>
      <c r="B229" s="162" t="s">
        <v>1008</v>
      </c>
      <c r="C229" s="188" t="s">
        <v>1009</v>
      </c>
      <c r="D229" s="292" t="s">
        <v>1010</v>
      </c>
      <c r="E229" s="162" t="s">
        <v>1011</v>
      </c>
      <c r="F229" s="163" t="s">
        <v>107</v>
      </c>
      <c r="G229" s="163" t="s">
        <v>1012</v>
      </c>
      <c r="H229" s="50">
        <v>3</v>
      </c>
      <c r="I229" s="69" t="s">
        <v>47</v>
      </c>
      <c r="J229" s="70">
        <v>8374.26</v>
      </c>
      <c r="K229" s="70">
        <f t="shared" si="74"/>
        <v>33292.86</v>
      </c>
      <c r="L229" s="71">
        <f t="shared" si="60"/>
        <v>41667.120000000003</v>
      </c>
      <c r="M229" s="282">
        <v>13947.29</v>
      </c>
      <c r="N229" s="71"/>
      <c r="O229" s="71">
        <f t="shared" si="75"/>
        <v>27719.83</v>
      </c>
      <c r="P229" s="71"/>
      <c r="Q229" s="71">
        <f t="shared" si="76"/>
        <v>27719.83</v>
      </c>
      <c r="R229" s="122">
        <f t="shared" si="77"/>
        <v>14027.499881670001</v>
      </c>
      <c r="S229" s="96">
        <f t="shared" si="59"/>
        <v>14027.5</v>
      </c>
      <c r="T229" s="71">
        <f t="shared" si="78"/>
        <v>41747.33</v>
      </c>
      <c r="U229" s="72" t="s">
        <v>47</v>
      </c>
      <c r="V229" s="102">
        <f t="shared" si="71"/>
        <v>1669.89</v>
      </c>
      <c r="W229" s="73">
        <f t="shared" si="72"/>
        <v>2</v>
      </c>
      <c r="X229" s="74">
        <f t="shared" si="73"/>
        <v>40075.440000000002</v>
      </c>
      <c r="Y229" s="289">
        <v>1672</v>
      </c>
      <c r="Z229" s="289">
        <v>2077</v>
      </c>
      <c r="AA229" s="7"/>
      <c r="AB229" s="7"/>
    </row>
    <row r="230" spans="1:28" ht="28.5" customHeight="1" x14ac:dyDescent="0.2">
      <c r="A230" s="50">
        <v>213</v>
      </c>
      <c r="B230" s="162" t="s">
        <v>1013</v>
      </c>
      <c r="C230" s="188" t="s">
        <v>1014</v>
      </c>
      <c r="D230" s="308" t="s">
        <v>1015</v>
      </c>
      <c r="E230" s="162" t="s">
        <v>1011</v>
      </c>
      <c r="F230" s="163" t="s">
        <v>107</v>
      </c>
      <c r="G230" s="163" t="s">
        <v>1016</v>
      </c>
      <c r="H230" s="50">
        <v>4</v>
      </c>
      <c r="I230" s="69" t="s">
        <v>47</v>
      </c>
      <c r="J230" s="70">
        <v>8374.26</v>
      </c>
      <c r="K230" s="70">
        <f t="shared" si="74"/>
        <v>44390.48</v>
      </c>
      <c r="L230" s="71">
        <f t="shared" si="60"/>
        <v>52764.740000000005</v>
      </c>
      <c r="M230" s="282">
        <v>21380.41</v>
      </c>
      <c r="N230" s="71"/>
      <c r="O230" s="71">
        <f t="shared" si="75"/>
        <v>31384.330000000005</v>
      </c>
      <c r="P230" s="71"/>
      <c r="Q230" s="71">
        <f t="shared" si="76"/>
        <v>31384.330000000005</v>
      </c>
      <c r="R230" s="122">
        <f t="shared" si="77"/>
        <v>17763.583950759999</v>
      </c>
      <c r="S230" s="96">
        <f t="shared" si="59"/>
        <v>17763.580000000002</v>
      </c>
      <c r="T230" s="71">
        <f t="shared" si="78"/>
        <v>49147.91</v>
      </c>
      <c r="U230" s="72" t="s">
        <v>47</v>
      </c>
      <c r="V230" s="102">
        <f t="shared" si="71"/>
        <v>1965.92</v>
      </c>
      <c r="W230" s="73">
        <f t="shared" si="72"/>
        <v>2</v>
      </c>
      <c r="X230" s="74">
        <f t="shared" si="73"/>
        <v>47179.990000000005</v>
      </c>
      <c r="Y230" s="289">
        <v>1674</v>
      </c>
      <c r="Z230" s="289">
        <v>2079</v>
      </c>
      <c r="AA230" s="7"/>
      <c r="AB230" s="7"/>
    </row>
    <row r="231" spans="1:28" ht="28.5" customHeight="1" x14ac:dyDescent="0.2">
      <c r="A231" s="41">
        <v>214</v>
      </c>
      <c r="B231" s="162" t="s">
        <v>1017</v>
      </c>
      <c r="C231" s="188" t="s">
        <v>1018</v>
      </c>
      <c r="D231" s="309" t="s">
        <v>1019</v>
      </c>
      <c r="E231" s="162" t="s">
        <v>1011</v>
      </c>
      <c r="F231" s="163" t="s">
        <v>135</v>
      </c>
      <c r="G231" s="163" t="s">
        <v>1020</v>
      </c>
      <c r="H231" s="50">
        <v>4</v>
      </c>
      <c r="I231" s="69" t="s">
        <v>47</v>
      </c>
      <c r="J231" s="70">
        <v>8374.26</v>
      </c>
      <c r="K231" s="70">
        <f t="shared" si="74"/>
        <v>44390.48</v>
      </c>
      <c r="L231" s="71">
        <f t="shared" si="60"/>
        <v>52764.740000000005</v>
      </c>
      <c r="M231" s="282">
        <v>13947.29</v>
      </c>
      <c r="N231" s="71"/>
      <c r="O231" s="71">
        <f t="shared" si="75"/>
        <v>38817.450000000004</v>
      </c>
      <c r="P231" s="71"/>
      <c r="Q231" s="71">
        <f t="shared" si="76"/>
        <v>38817.450000000004</v>
      </c>
      <c r="R231" s="122">
        <f t="shared" si="77"/>
        <v>17763.583950759999</v>
      </c>
      <c r="S231" s="96">
        <f t="shared" si="59"/>
        <v>17763.580000000002</v>
      </c>
      <c r="T231" s="71">
        <f t="shared" si="78"/>
        <v>56581.030000000006</v>
      </c>
      <c r="U231" s="72" t="s">
        <v>47</v>
      </c>
      <c r="V231" s="102">
        <f t="shared" si="71"/>
        <v>2263.2399999999998</v>
      </c>
      <c r="W231" s="73">
        <f t="shared" si="72"/>
        <v>2</v>
      </c>
      <c r="X231" s="74">
        <f t="shared" si="73"/>
        <v>54315.790000000008</v>
      </c>
      <c r="Y231" s="289">
        <v>1675</v>
      </c>
      <c r="Z231" s="289">
        <v>2080</v>
      </c>
      <c r="AA231" s="7"/>
      <c r="AB231" s="7"/>
    </row>
    <row r="232" spans="1:28" ht="28.5" customHeight="1" x14ac:dyDescent="0.2">
      <c r="A232" s="50">
        <v>215</v>
      </c>
      <c r="B232" s="162" t="s">
        <v>1021</v>
      </c>
      <c r="C232" s="185" t="s">
        <v>1022</v>
      </c>
      <c r="D232" s="292" t="s">
        <v>1023</v>
      </c>
      <c r="E232" s="162" t="s">
        <v>1024</v>
      </c>
      <c r="F232" s="163" t="s">
        <v>135</v>
      </c>
      <c r="G232" s="163" t="s">
        <v>1025</v>
      </c>
      <c r="H232" s="50">
        <v>3</v>
      </c>
      <c r="I232" s="69" t="s">
        <v>47</v>
      </c>
      <c r="J232" s="70">
        <v>8374.26</v>
      </c>
      <c r="K232" s="70">
        <f t="shared" si="74"/>
        <v>33292.86</v>
      </c>
      <c r="L232" s="71">
        <f t="shared" si="60"/>
        <v>41667.120000000003</v>
      </c>
      <c r="M232" s="282">
        <v>13947.29</v>
      </c>
      <c r="N232" s="71"/>
      <c r="O232" s="71">
        <f t="shared" si="75"/>
        <v>27719.83</v>
      </c>
      <c r="P232" s="71"/>
      <c r="Q232" s="71">
        <f t="shared" si="76"/>
        <v>27719.83</v>
      </c>
      <c r="R232" s="122">
        <f t="shared" si="77"/>
        <v>14027.499881670001</v>
      </c>
      <c r="S232" s="96">
        <f t="shared" si="59"/>
        <v>14027.5</v>
      </c>
      <c r="T232" s="71">
        <f t="shared" si="78"/>
        <v>41747.33</v>
      </c>
      <c r="U232" s="72" t="s">
        <v>47</v>
      </c>
      <c r="V232" s="102">
        <f t="shared" si="71"/>
        <v>1669.89</v>
      </c>
      <c r="W232" s="73">
        <f t="shared" si="72"/>
        <v>2</v>
      </c>
      <c r="X232" s="74">
        <f t="shared" si="73"/>
        <v>40075.440000000002</v>
      </c>
      <c r="Y232" s="289">
        <v>1677</v>
      </c>
      <c r="Z232" s="289">
        <v>2082</v>
      </c>
      <c r="AA232" s="7"/>
      <c r="AB232" s="7"/>
    </row>
    <row r="233" spans="1:28" ht="28.5" customHeight="1" x14ac:dyDescent="0.2">
      <c r="A233" s="41">
        <v>216</v>
      </c>
      <c r="B233" s="162" t="s">
        <v>1026</v>
      </c>
      <c r="C233" s="188" t="s">
        <v>242</v>
      </c>
      <c r="D233" s="312" t="s">
        <v>1027</v>
      </c>
      <c r="E233" s="162" t="s">
        <v>1024</v>
      </c>
      <c r="F233" s="163" t="s">
        <v>1028</v>
      </c>
      <c r="G233" s="163" t="s">
        <v>245</v>
      </c>
      <c r="H233" s="50">
        <v>3</v>
      </c>
      <c r="I233" s="69" t="s">
        <v>47</v>
      </c>
      <c r="J233" s="70">
        <v>8374.26</v>
      </c>
      <c r="K233" s="70">
        <f t="shared" si="74"/>
        <v>33292.86</v>
      </c>
      <c r="L233" s="71">
        <f t="shared" si="60"/>
        <v>41667.120000000003</v>
      </c>
      <c r="M233" s="282">
        <v>13947.29</v>
      </c>
      <c r="N233" s="71"/>
      <c r="O233" s="71">
        <f t="shared" si="75"/>
        <v>27719.83</v>
      </c>
      <c r="P233" s="71"/>
      <c r="Q233" s="71">
        <f t="shared" si="76"/>
        <v>27719.83</v>
      </c>
      <c r="R233" s="122">
        <f t="shared" si="77"/>
        <v>14027.499881670001</v>
      </c>
      <c r="S233" s="96">
        <f t="shared" si="59"/>
        <v>14027.5</v>
      </c>
      <c r="T233" s="71">
        <f t="shared" si="78"/>
        <v>41747.33</v>
      </c>
      <c r="U233" s="72" t="s">
        <v>47</v>
      </c>
      <c r="V233" s="102">
        <f t="shared" si="71"/>
        <v>1669.89</v>
      </c>
      <c r="W233" s="73">
        <f t="shared" si="72"/>
        <v>2</v>
      </c>
      <c r="X233" s="74">
        <f t="shared" si="73"/>
        <v>40075.440000000002</v>
      </c>
      <c r="Y233" s="289">
        <v>1679</v>
      </c>
      <c r="Z233" s="289">
        <v>2084</v>
      </c>
      <c r="AA233" s="7"/>
      <c r="AB233" s="7"/>
    </row>
    <row r="234" spans="1:28" ht="28.5" customHeight="1" x14ac:dyDescent="0.2">
      <c r="A234" s="50">
        <v>217</v>
      </c>
      <c r="B234" s="162" t="s">
        <v>1029</v>
      </c>
      <c r="C234" s="188" t="s">
        <v>1030</v>
      </c>
      <c r="D234" s="292" t="s">
        <v>1031</v>
      </c>
      <c r="E234" s="162" t="s">
        <v>1024</v>
      </c>
      <c r="F234" s="163" t="s">
        <v>1032</v>
      </c>
      <c r="G234" s="163" t="s">
        <v>1033</v>
      </c>
      <c r="H234" s="50">
        <v>2</v>
      </c>
      <c r="I234" s="69" t="s">
        <v>47</v>
      </c>
      <c r="J234" s="70">
        <v>8374.26</v>
      </c>
      <c r="K234" s="70">
        <f t="shared" si="74"/>
        <v>22195.24</v>
      </c>
      <c r="L234" s="71">
        <f t="shared" si="60"/>
        <v>30569.5</v>
      </c>
      <c r="M234" s="282">
        <v>10230.73</v>
      </c>
      <c r="N234" s="71"/>
      <c r="O234" s="71">
        <f t="shared" si="75"/>
        <v>20338.77</v>
      </c>
      <c r="P234" s="71"/>
      <c r="Q234" s="71">
        <f>O234+P234</f>
        <v>20338.77</v>
      </c>
      <c r="R234" s="122">
        <f t="shared" si="77"/>
        <v>10291.41581258</v>
      </c>
      <c r="S234" s="96">
        <f t="shared" si="59"/>
        <v>10291.42</v>
      </c>
      <c r="T234" s="71">
        <f t="shared" si="78"/>
        <v>30630.190000000002</v>
      </c>
      <c r="U234" s="72" t="s">
        <v>47</v>
      </c>
      <c r="V234" s="102">
        <f t="shared" si="71"/>
        <v>1225.21</v>
      </c>
      <c r="W234" s="73">
        <f t="shared" si="72"/>
        <v>2</v>
      </c>
      <c r="X234" s="74">
        <f t="shared" si="73"/>
        <v>29402.980000000003</v>
      </c>
      <c r="Y234" s="289">
        <v>1681</v>
      </c>
      <c r="Z234" s="289">
        <v>2086</v>
      </c>
      <c r="AA234" s="7"/>
      <c r="AB234" s="7"/>
    </row>
    <row r="235" spans="1:28" ht="28.5" customHeight="1" x14ac:dyDescent="0.2">
      <c r="A235" s="41">
        <v>218</v>
      </c>
      <c r="B235" s="162" t="s">
        <v>1034</v>
      </c>
      <c r="C235" s="188" t="s">
        <v>1035</v>
      </c>
      <c r="D235" s="294" t="s">
        <v>1036</v>
      </c>
      <c r="E235" s="163" t="s">
        <v>1037</v>
      </c>
      <c r="F235" s="163" t="s">
        <v>1038</v>
      </c>
      <c r="G235" s="163" t="s">
        <v>1039</v>
      </c>
      <c r="H235" s="50">
        <v>2</v>
      </c>
      <c r="I235" s="69" t="s">
        <v>47</v>
      </c>
      <c r="J235" s="70">
        <v>8374.26</v>
      </c>
      <c r="K235" s="70">
        <f t="shared" si="74"/>
        <v>22195.24</v>
      </c>
      <c r="L235" s="71">
        <f t="shared" si="60"/>
        <v>30569.5</v>
      </c>
      <c r="M235" s="282">
        <v>13947.29</v>
      </c>
      <c r="N235" s="71"/>
      <c r="O235" s="71">
        <f t="shared" si="75"/>
        <v>16622.21</v>
      </c>
      <c r="P235" s="71"/>
      <c r="Q235" s="71">
        <f t="shared" si="76"/>
        <v>16622.21</v>
      </c>
      <c r="R235" s="122">
        <f t="shared" si="77"/>
        <v>10291.41581258</v>
      </c>
      <c r="S235" s="96">
        <f t="shared" si="59"/>
        <v>10291.42</v>
      </c>
      <c r="T235" s="71">
        <f t="shared" si="78"/>
        <v>26913.629999999997</v>
      </c>
      <c r="U235" s="72" t="s">
        <v>47</v>
      </c>
      <c r="V235" s="102">
        <f t="shared" si="71"/>
        <v>1076.55</v>
      </c>
      <c r="W235" s="73">
        <f t="shared" si="72"/>
        <v>2</v>
      </c>
      <c r="X235" s="74">
        <f t="shared" si="73"/>
        <v>25835.079999999998</v>
      </c>
      <c r="Y235" s="289">
        <v>1683</v>
      </c>
      <c r="Z235" s="289">
        <v>2088</v>
      </c>
      <c r="AA235" s="7"/>
      <c r="AB235" s="7"/>
    </row>
    <row r="236" spans="1:28" ht="28.5" customHeight="1" x14ac:dyDescent="0.2">
      <c r="A236" s="50">
        <v>219</v>
      </c>
      <c r="B236" s="162" t="s">
        <v>1040</v>
      </c>
      <c r="C236" s="188" t="s">
        <v>1041</v>
      </c>
      <c r="D236" s="292" t="s">
        <v>1042</v>
      </c>
      <c r="E236" s="163" t="s">
        <v>1037</v>
      </c>
      <c r="F236" s="163" t="s">
        <v>1043</v>
      </c>
      <c r="G236" s="163" t="s">
        <v>1043</v>
      </c>
      <c r="H236" s="50">
        <v>4</v>
      </c>
      <c r="I236" s="69" t="s">
        <v>47</v>
      </c>
      <c r="J236" s="70">
        <v>8374.26</v>
      </c>
      <c r="K236" s="70">
        <f t="shared" si="74"/>
        <v>44390.48</v>
      </c>
      <c r="L236" s="71">
        <f t="shared" si="60"/>
        <v>52764.740000000005</v>
      </c>
      <c r="M236" s="282">
        <v>21380.41</v>
      </c>
      <c r="N236" s="71"/>
      <c r="O236" s="71">
        <f t="shared" si="75"/>
        <v>31384.330000000005</v>
      </c>
      <c r="P236" s="71"/>
      <c r="Q236" s="71">
        <f t="shared" si="76"/>
        <v>31384.330000000005</v>
      </c>
      <c r="R236" s="122">
        <f t="shared" si="77"/>
        <v>17763.583950759999</v>
      </c>
      <c r="S236" s="96">
        <f t="shared" si="59"/>
        <v>17763.580000000002</v>
      </c>
      <c r="T236" s="71">
        <f t="shared" si="78"/>
        <v>49147.91</v>
      </c>
      <c r="U236" s="72" t="s">
        <v>47</v>
      </c>
      <c r="V236" s="102">
        <f t="shared" si="71"/>
        <v>1965.92</v>
      </c>
      <c r="W236" s="73">
        <f t="shared" si="72"/>
        <v>2</v>
      </c>
      <c r="X236" s="74">
        <f t="shared" si="73"/>
        <v>47179.990000000005</v>
      </c>
      <c r="Y236" s="289">
        <v>1685</v>
      </c>
      <c r="Z236" s="289">
        <v>2090</v>
      </c>
      <c r="AA236" s="7"/>
      <c r="AB236" s="7"/>
    </row>
    <row r="237" spans="1:28" ht="28.5" customHeight="1" thickBot="1" x14ac:dyDescent="0.25">
      <c r="A237" s="41">
        <v>220</v>
      </c>
      <c r="B237" s="164" t="s">
        <v>1044</v>
      </c>
      <c r="C237" s="193" t="s">
        <v>1045</v>
      </c>
      <c r="D237" s="292" t="s">
        <v>1046</v>
      </c>
      <c r="E237" s="164" t="s">
        <v>1047</v>
      </c>
      <c r="F237" s="171" t="s">
        <v>1048</v>
      </c>
      <c r="G237" s="171" t="s">
        <v>1049</v>
      </c>
      <c r="H237" s="148">
        <v>2</v>
      </c>
      <c r="I237" s="75" t="s">
        <v>47</v>
      </c>
      <c r="J237" s="70">
        <v>8374.26</v>
      </c>
      <c r="K237" s="70">
        <f t="shared" si="74"/>
        <v>22195.24</v>
      </c>
      <c r="L237" s="76">
        <f t="shared" si="60"/>
        <v>30569.5</v>
      </c>
      <c r="M237" s="285">
        <v>10230.73</v>
      </c>
      <c r="N237" s="76"/>
      <c r="O237" s="76">
        <f t="shared" si="75"/>
        <v>20338.77</v>
      </c>
      <c r="P237" s="76"/>
      <c r="Q237" s="76">
        <f t="shared" si="76"/>
        <v>20338.77</v>
      </c>
      <c r="R237" s="123">
        <f t="shared" si="77"/>
        <v>10291.41581258</v>
      </c>
      <c r="S237" s="359">
        <f t="shared" si="59"/>
        <v>10291.42</v>
      </c>
      <c r="T237" s="76">
        <f t="shared" si="78"/>
        <v>30630.190000000002</v>
      </c>
      <c r="U237" s="77" t="s">
        <v>47</v>
      </c>
      <c r="V237" s="78">
        <f t="shared" si="71"/>
        <v>1225.21</v>
      </c>
      <c r="W237" s="70">
        <f t="shared" si="72"/>
        <v>2</v>
      </c>
      <c r="X237" s="79">
        <f t="shared" si="73"/>
        <v>29402.980000000003</v>
      </c>
      <c r="Y237" s="334">
        <v>1687</v>
      </c>
      <c r="Z237" s="334">
        <v>2092</v>
      </c>
      <c r="AA237" s="7"/>
      <c r="AB237" s="7"/>
    </row>
    <row r="238" spans="1:28" ht="28.5" customHeight="1" x14ac:dyDescent="0.2">
      <c r="A238" s="23">
        <v>221</v>
      </c>
      <c r="B238" s="156" t="s">
        <v>1050</v>
      </c>
      <c r="C238" s="195" t="s">
        <v>1051</v>
      </c>
      <c r="D238" s="291" t="s">
        <v>1052</v>
      </c>
      <c r="E238" s="156" t="s">
        <v>492</v>
      </c>
      <c r="F238" s="156" t="s">
        <v>1053</v>
      </c>
      <c r="G238" s="156" t="s">
        <v>1054</v>
      </c>
      <c r="H238" s="230">
        <v>4</v>
      </c>
      <c r="I238" s="52" t="s">
        <v>47</v>
      </c>
      <c r="J238" s="53">
        <v>8374.26</v>
      </c>
      <c r="K238" s="53">
        <f t="shared" si="74"/>
        <v>44390.48</v>
      </c>
      <c r="L238" s="53">
        <f>J238+K238</f>
        <v>52764.740000000005</v>
      </c>
      <c r="M238" s="279">
        <v>13947.29</v>
      </c>
      <c r="N238" s="53"/>
      <c r="O238" s="53">
        <f>L238-M238</f>
        <v>38817.450000000004</v>
      </c>
      <c r="P238" s="53"/>
      <c r="Q238" s="53">
        <f t="shared" si="76"/>
        <v>38817.450000000004</v>
      </c>
      <c r="R238" s="118">
        <f t="shared" si="77"/>
        <v>17763.583950759999</v>
      </c>
      <c r="S238" s="235">
        <f t="shared" si="59"/>
        <v>17763.580000000002</v>
      </c>
      <c r="T238" s="54">
        <f t="shared" si="78"/>
        <v>56581.030000000006</v>
      </c>
      <c r="U238" s="80"/>
      <c r="V238" s="55"/>
      <c r="W238" s="55"/>
      <c r="X238" s="55"/>
      <c r="Y238" s="343"/>
      <c r="Z238" s="335"/>
      <c r="AA238" s="7"/>
      <c r="AB238" s="7"/>
    </row>
    <row r="239" spans="1:28" ht="28.5" customHeight="1" x14ac:dyDescent="0.2">
      <c r="A239" s="24">
        <v>222</v>
      </c>
      <c r="B239" s="158" t="s">
        <v>1055</v>
      </c>
      <c r="C239" s="188" t="s">
        <v>1051</v>
      </c>
      <c r="D239" s="292" t="s">
        <v>1052</v>
      </c>
      <c r="E239" s="158" t="s">
        <v>1056</v>
      </c>
      <c r="F239" s="158" t="s">
        <v>496</v>
      </c>
      <c r="G239" s="158" t="s">
        <v>1054</v>
      </c>
      <c r="H239" s="131">
        <v>5</v>
      </c>
      <c r="I239" s="56" t="s">
        <v>47</v>
      </c>
      <c r="J239" s="57">
        <v>8374.26</v>
      </c>
      <c r="K239" s="57">
        <f t="shared" si="74"/>
        <v>55488.1</v>
      </c>
      <c r="L239" s="57">
        <f t="shared" si="60"/>
        <v>63862.36</v>
      </c>
      <c r="M239" s="280">
        <v>17663.849999999999</v>
      </c>
      <c r="N239" s="57"/>
      <c r="O239" s="57">
        <f t="shared" si="75"/>
        <v>46198.51</v>
      </c>
      <c r="P239" s="57"/>
      <c r="Q239" s="57">
        <f>O239+P239</f>
        <v>46198.51</v>
      </c>
      <c r="R239" s="119">
        <f t="shared" si="77"/>
        <v>21499.66801985</v>
      </c>
      <c r="S239" s="58">
        <f t="shared" si="59"/>
        <v>21499.67</v>
      </c>
      <c r="T239" s="58">
        <f t="shared" si="78"/>
        <v>67698.179999999993</v>
      </c>
      <c r="U239" s="99"/>
      <c r="V239" s="59"/>
      <c r="W239" s="59"/>
      <c r="X239" s="59"/>
      <c r="Y239" s="344"/>
      <c r="Z239" s="336"/>
      <c r="AA239" s="7"/>
      <c r="AB239" s="7"/>
    </row>
    <row r="240" spans="1:28" ht="28.5" customHeight="1" x14ac:dyDescent="0.2">
      <c r="A240" s="24">
        <v>223</v>
      </c>
      <c r="B240" s="158" t="s">
        <v>1057</v>
      </c>
      <c r="C240" s="188" t="s">
        <v>1051</v>
      </c>
      <c r="D240" s="292" t="s">
        <v>1052</v>
      </c>
      <c r="E240" s="158" t="s">
        <v>1056</v>
      </c>
      <c r="F240" s="159" t="s">
        <v>275</v>
      </c>
      <c r="G240" s="158" t="s">
        <v>1054</v>
      </c>
      <c r="H240" s="131">
        <v>3</v>
      </c>
      <c r="I240" s="56" t="s">
        <v>47</v>
      </c>
      <c r="J240" s="57">
        <v>8374.26</v>
      </c>
      <c r="K240" s="57">
        <f t="shared" si="74"/>
        <v>33292.86</v>
      </c>
      <c r="L240" s="57">
        <f t="shared" si="60"/>
        <v>41667.120000000003</v>
      </c>
      <c r="M240" s="280">
        <v>13947.29</v>
      </c>
      <c r="N240" s="57"/>
      <c r="O240" s="57">
        <f>L240-M240</f>
        <v>27719.83</v>
      </c>
      <c r="P240" s="57"/>
      <c r="Q240" s="57">
        <f t="shared" si="76"/>
        <v>27719.83</v>
      </c>
      <c r="R240" s="119">
        <f t="shared" si="77"/>
        <v>14027.499881670001</v>
      </c>
      <c r="S240" s="58">
        <f>ROUND(R240,2)</f>
        <v>14027.5</v>
      </c>
      <c r="T240" s="58">
        <f t="shared" si="78"/>
        <v>41747.33</v>
      </c>
      <c r="U240" s="81"/>
      <c r="V240" s="82"/>
      <c r="W240" s="82"/>
      <c r="X240" s="82"/>
      <c r="Y240" s="345"/>
      <c r="Z240" s="337"/>
      <c r="AA240" s="7"/>
      <c r="AB240" s="7"/>
    </row>
    <row r="241" spans="1:28" ht="28.5" customHeight="1" thickBot="1" x14ac:dyDescent="0.25">
      <c r="A241" s="30"/>
      <c r="B241" s="172"/>
      <c r="C241" s="194"/>
      <c r="D241" s="310"/>
      <c r="E241" s="167"/>
      <c r="F241" s="167"/>
      <c r="G241" s="167"/>
      <c r="H241" s="39"/>
      <c r="I241" s="39"/>
      <c r="J241" s="27"/>
      <c r="K241" s="27"/>
      <c r="L241" s="27"/>
      <c r="M241" s="27"/>
      <c r="N241" s="27"/>
      <c r="O241" s="27"/>
      <c r="P241" s="27"/>
      <c r="Q241" s="27"/>
      <c r="R241" s="124"/>
      <c r="S241" s="183"/>
      <c r="T241" s="61">
        <f>SUM(T238:T240)</f>
        <v>166026.53999999998</v>
      </c>
      <c r="U241" s="202" t="s">
        <v>97</v>
      </c>
      <c r="V241" s="63">
        <f>IF(U241="no",ROUND(T241*4/100,2), 0)</f>
        <v>0</v>
      </c>
      <c r="W241" s="63">
        <f>IF(U241="no",2,0)</f>
        <v>0</v>
      </c>
      <c r="X241" s="212">
        <f>T241-V241-W241</f>
        <v>166026.53999999998</v>
      </c>
      <c r="Y241" s="338">
        <v>1689</v>
      </c>
      <c r="Z241" s="338">
        <v>2094</v>
      </c>
      <c r="AA241" s="7" t="s">
        <v>148</v>
      </c>
      <c r="AB241" s="7"/>
    </row>
    <row r="242" spans="1:28" ht="28.5" customHeight="1" thickBot="1" x14ac:dyDescent="0.25">
      <c r="A242" s="263">
        <v>224</v>
      </c>
      <c r="B242" s="254" t="s">
        <v>1058</v>
      </c>
      <c r="C242" s="264" t="s">
        <v>1059</v>
      </c>
      <c r="D242" s="311" t="s">
        <v>1060</v>
      </c>
      <c r="E242" s="254" t="s">
        <v>1061</v>
      </c>
      <c r="F242" s="254" t="s">
        <v>1062</v>
      </c>
      <c r="G242" s="254" t="s">
        <v>1063</v>
      </c>
      <c r="H242" s="265">
        <v>1</v>
      </c>
      <c r="I242" s="265"/>
      <c r="J242" s="266">
        <v>8374.26</v>
      </c>
      <c r="K242" s="266">
        <f>ROUND(K$10*H242,2)</f>
        <v>11097.62</v>
      </c>
      <c r="L242" s="266">
        <f>J242+K242</f>
        <v>19471.88</v>
      </c>
      <c r="M242" s="266">
        <v>6740.79</v>
      </c>
      <c r="N242" s="266">
        <v>0</v>
      </c>
      <c r="O242" s="266">
        <f>L242-M242</f>
        <v>12731.09</v>
      </c>
      <c r="P242" s="266">
        <v>0</v>
      </c>
      <c r="Q242" s="266">
        <f>O242+P242</f>
        <v>12731.09</v>
      </c>
      <c r="R242" s="267">
        <v>0</v>
      </c>
      <c r="S242" s="266">
        <f t="shared" si="59"/>
        <v>0</v>
      </c>
      <c r="T242" s="268">
        <f>Q242+S242</f>
        <v>12731.09</v>
      </c>
      <c r="U242" s="269" t="s">
        <v>47</v>
      </c>
      <c r="V242" s="266">
        <f>IF(U242="no",ROUND(T242*4/100,2), 0)</f>
        <v>509.24</v>
      </c>
      <c r="W242" s="266">
        <f>IF(U242="no",2,0)</f>
        <v>2</v>
      </c>
      <c r="X242" s="270">
        <f>T242-V242-W242</f>
        <v>12219.85</v>
      </c>
      <c r="Y242" s="289">
        <v>1691</v>
      </c>
      <c r="Z242" s="289">
        <v>2096</v>
      </c>
      <c r="AA242" s="7"/>
      <c r="AB242" s="7" t="s">
        <v>132</v>
      </c>
    </row>
    <row r="243" spans="1:28" s="2" customFormat="1" ht="27.75" customHeight="1" x14ac:dyDescent="0.2">
      <c r="A243" s="47"/>
      <c r="B243" s="48"/>
      <c r="C243" s="177"/>
      <c r="D243" s="110"/>
      <c r="E243" s="48"/>
      <c r="F243" s="48"/>
      <c r="G243" s="49" t="s">
        <v>1064</v>
      </c>
      <c r="H243" s="145">
        <f>SUM(H12:H242)</f>
        <v>686</v>
      </c>
      <c r="I243" s="100"/>
      <c r="J243" s="101">
        <f t="shared" ref="J243:S243" si="79">SUM(J12:J242)</f>
        <v>1859085.7200000018</v>
      </c>
      <c r="K243" s="101">
        <f t="shared" si="79"/>
        <v>7612967.3200000292</v>
      </c>
      <c r="L243" s="101">
        <f t="shared" si="79"/>
        <v>9472053.0400000121</v>
      </c>
      <c r="M243" s="101">
        <f t="shared" si="79"/>
        <v>3181086.9200000041</v>
      </c>
      <c r="N243" s="101">
        <f t="shared" si="79"/>
        <v>0</v>
      </c>
      <c r="O243" s="101">
        <f t="shared" si="79"/>
        <v>6290966.1199999973</v>
      </c>
      <c r="P243" s="101">
        <f t="shared" si="79"/>
        <v>0</v>
      </c>
      <c r="Q243" s="101">
        <f t="shared" si="79"/>
        <v>6290966.1199999973</v>
      </c>
      <c r="R243" s="129">
        <f t="shared" si="79"/>
        <v>3155133.1600003033</v>
      </c>
      <c r="S243" s="101">
        <f t="shared" si="79"/>
        <v>3155133.1599999992</v>
      </c>
      <c r="T243" s="101">
        <f>SUM(T12:T242)-T15-T87-T123-T177-T195-T208-T212-T226-T241-T29</f>
        <v>9426586.2399999984</v>
      </c>
      <c r="U243" s="91"/>
      <c r="V243" s="101">
        <f>SUM(V12:V242)-V29</f>
        <v>353650.60000000038</v>
      </c>
      <c r="W243" s="101">
        <f>SUM(W12:W242)-W29</f>
        <v>402</v>
      </c>
      <c r="X243" s="101">
        <f>SUM(X12:X242)-X29</f>
        <v>9072533.6400000118</v>
      </c>
      <c r="Y243" s="6"/>
      <c r="Z243" s="6"/>
      <c r="AA243" s="7"/>
      <c r="AB243" s="7"/>
    </row>
    <row r="244" spans="1:28" s="2" customFormat="1" ht="18.75" customHeight="1" x14ac:dyDescent="0.2">
      <c r="A244" s="46"/>
      <c r="B244" s="1" t="s">
        <v>1065</v>
      </c>
      <c r="C244" s="178"/>
      <c r="D244" s="1"/>
      <c r="E244" s="1"/>
      <c r="H244" s="11"/>
      <c r="I244" s="1"/>
      <c r="J244" s="14"/>
      <c r="K244" s="14"/>
      <c r="M244" s="368">
        <f>M243+N243</f>
        <v>3181086.9200000041</v>
      </c>
      <c r="N244" s="368"/>
      <c r="O244" s="14"/>
      <c r="P244" s="14"/>
      <c r="Q244" s="14"/>
      <c r="R244" s="115"/>
      <c r="S244" s="370">
        <f>Q243+S243</f>
        <v>9446099.2799999975</v>
      </c>
      <c r="T244" s="370"/>
      <c r="U244" s="19"/>
      <c r="V244" s="368">
        <f>V243+W243+X243</f>
        <v>9426586.2400000114</v>
      </c>
      <c r="W244" s="368"/>
      <c r="X244" s="368"/>
      <c r="Y244" s="6"/>
      <c r="Z244" s="6"/>
    </row>
    <row r="245" spans="1:28" s="2" customFormat="1" ht="18.75" customHeight="1" x14ac:dyDescent="0.2">
      <c r="A245" s="45"/>
      <c r="B245" s="1"/>
      <c r="C245" s="178"/>
      <c r="D245" s="1"/>
      <c r="E245" s="1"/>
      <c r="G245" s="208"/>
      <c r="H245" s="11"/>
      <c r="I245" s="1"/>
      <c r="J245" s="14"/>
      <c r="K245" s="14"/>
      <c r="L245" s="349">
        <f>L31</f>
        <v>30569.5</v>
      </c>
      <c r="M245" s="350"/>
      <c r="N245" s="350"/>
      <c r="O245" s="14"/>
      <c r="P245" s="14"/>
      <c r="Q245" s="14"/>
      <c r="R245" s="115"/>
      <c r="S245" s="369"/>
      <c r="T245" s="369"/>
      <c r="U245" s="19"/>
      <c r="V245" s="19"/>
      <c r="W245" s="19"/>
      <c r="X245" s="19"/>
      <c r="Y245" s="6"/>
      <c r="Z245" s="6"/>
    </row>
    <row r="246" spans="1:28" s="2" customFormat="1" ht="15" customHeight="1" x14ac:dyDescent="0.2">
      <c r="A246" s="1"/>
      <c r="B246" s="22"/>
      <c r="C246" s="178"/>
      <c r="D246" s="1"/>
      <c r="E246" s="18"/>
      <c r="G246" s="19"/>
      <c r="H246" s="19"/>
      <c r="I246" s="1"/>
      <c r="J246" s="14"/>
      <c r="K246" s="14"/>
      <c r="L246" s="350">
        <f>L103</f>
        <v>19471.88</v>
      </c>
      <c r="M246" s="350">
        <f>L243-M243-N243+P243</f>
        <v>6290966.1200000085</v>
      </c>
      <c r="N246" s="350"/>
      <c r="O246" s="14"/>
      <c r="P246" s="14"/>
      <c r="Q246" s="14"/>
      <c r="R246" s="130"/>
      <c r="S246" s="347"/>
      <c r="T246" s="347">
        <v>9446099.2799999975</v>
      </c>
      <c r="U246" s="14"/>
      <c r="V246" s="14"/>
      <c r="W246" s="51"/>
      <c r="X246" s="14"/>
      <c r="Y246" s="12"/>
      <c r="Z246" s="12"/>
    </row>
    <row r="247" spans="1:28" s="2" customFormat="1" x14ac:dyDescent="0.2">
      <c r="A247" s="1"/>
      <c r="B247" s="1"/>
      <c r="C247" s="178"/>
      <c r="D247" s="18"/>
      <c r="E247" s="18"/>
      <c r="G247" s="32"/>
      <c r="H247" s="32"/>
      <c r="I247" s="1"/>
      <c r="J247" s="14"/>
      <c r="K247" s="14"/>
      <c r="L247" s="349">
        <f>L225</f>
        <v>30569.5</v>
      </c>
      <c r="M247" s="350"/>
      <c r="N247" s="350"/>
      <c r="O247" s="14"/>
      <c r="P247" s="14" t="s">
        <v>1066</v>
      </c>
      <c r="Q247" s="353">
        <v>1695</v>
      </c>
      <c r="R247" s="353">
        <v>2100</v>
      </c>
      <c r="S247" s="348"/>
      <c r="T247" s="348"/>
      <c r="U247" s="14"/>
      <c r="V247" s="14"/>
      <c r="W247" s="14"/>
      <c r="X247" s="14"/>
      <c r="Y247" s="12"/>
      <c r="Z247" s="12"/>
    </row>
    <row r="248" spans="1:28" s="2" customFormat="1" x14ac:dyDescent="0.2">
      <c r="A248" s="1"/>
      <c r="B248" s="1"/>
      <c r="C248" s="178"/>
      <c r="D248" s="18"/>
      <c r="E248" s="18"/>
      <c r="G248" s="32"/>
      <c r="H248" s="32"/>
      <c r="I248" s="1"/>
      <c r="J248" s="14"/>
      <c r="K248" s="14"/>
      <c r="L248" s="349">
        <f>L242</f>
        <v>19471.88</v>
      </c>
      <c r="M248" s="350"/>
      <c r="N248" s="350"/>
      <c r="O248" s="14"/>
      <c r="P248" s="14" t="s">
        <v>1067</v>
      </c>
      <c r="Q248" s="353">
        <v>1696</v>
      </c>
      <c r="R248" s="353">
        <v>2101</v>
      </c>
      <c r="S248" s="13"/>
      <c r="T248" s="13"/>
      <c r="U248" s="14"/>
      <c r="V248" s="14"/>
      <c r="W248" s="14"/>
      <c r="X248" s="14"/>
      <c r="Y248" s="12"/>
      <c r="Z248" s="12"/>
    </row>
    <row r="249" spans="1:28" s="2" customFormat="1" x14ac:dyDescent="0.2">
      <c r="A249" s="1"/>
      <c r="B249" s="1"/>
      <c r="C249" s="178"/>
      <c r="D249" s="18"/>
      <c r="E249" s="18"/>
      <c r="H249" s="11"/>
      <c r="I249" s="1"/>
      <c r="J249" s="14"/>
      <c r="K249" s="14"/>
      <c r="L249" s="350">
        <f>L243-L245-L246-L247-L248</f>
        <v>9371970.2800000105</v>
      </c>
      <c r="M249" s="350"/>
      <c r="N249" s="350"/>
      <c r="O249" s="14"/>
      <c r="P249" s="14"/>
      <c r="Q249" s="14"/>
      <c r="R249" s="115"/>
      <c r="S249" s="13"/>
      <c r="T249" s="13"/>
      <c r="U249" s="14"/>
      <c r="V249" s="14"/>
      <c r="W249" s="14"/>
      <c r="X249" s="14"/>
      <c r="Y249" s="6"/>
      <c r="Z249" s="6"/>
    </row>
    <row r="250" spans="1:28" s="2" customFormat="1" x14ac:dyDescent="0.2">
      <c r="A250" s="1"/>
      <c r="B250" s="1"/>
      <c r="C250" s="178"/>
      <c r="D250" s="18"/>
      <c r="E250" s="18"/>
      <c r="H250" s="11"/>
      <c r="I250" s="1"/>
      <c r="J250" s="14"/>
      <c r="K250" s="14"/>
      <c r="L250" s="349"/>
      <c r="M250" s="350"/>
      <c r="N250" s="350"/>
      <c r="O250" s="14"/>
      <c r="P250" s="14"/>
      <c r="Q250" s="14"/>
      <c r="R250" s="115"/>
      <c r="S250" s="13"/>
      <c r="T250" s="13"/>
      <c r="U250" s="14"/>
      <c r="V250" s="14"/>
      <c r="W250" s="14"/>
      <c r="X250" s="14"/>
      <c r="Y250" s="6"/>
      <c r="Z250" s="6"/>
    </row>
    <row r="251" spans="1:28" s="2" customFormat="1" x14ac:dyDescent="0.2">
      <c r="A251" s="1"/>
      <c r="B251" s="1"/>
      <c r="C251" s="178"/>
      <c r="D251" s="18"/>
      <c r="E251" s="18"/>
      <c r="H251" s="11"/>
      <c r="I251" s="1"/>
      <c r="J251" s="14"/>
      <c r="K251" s="14"/>
      <c r="L251" s="349"/>
      <c r="M251" s="350"/>
      <c r="N251" s="350"/>
      <c r="O251" s="14"/>
      <c r="P251" s="14"/>
      <c r="Q251" s="14"/>
      <c r="R251" s="115"/>
      <c r="S251" s="13"/>
      <c r="T251" s="13"/>
      <c r="U251" s="14"/>
      <c r="V251" s="14"/>
      <c r="W251" s="14"/>
      <c r="X251" s="14"/>
      <c r="Y251" s="6"/>
      <c r="Z251" s="6"/>
    </row>
    <row r="252" spans="1:28" s="2" customFormat="1" x14ac:dyDescent="0.2">
      <c r="A252" s="1"/>
      <c r="C252" s="109"/>
      <c r="D252" s="1"/>
      <c r="E252" s="1"/>
      <c r="H252" s="11"/>
      <c r="I252" s="1"/>
      <c r="J252" s="14"/>
      <c r="K252" s="14"/>
      <c r="L252" s="14"/>
      <c r="M252" s="14"/>
      <c r="N252" s="14"/>
      <c r="O252" s="14"/>
      <c r="P252" s="14"/>
      <c r="Q252" s="14"/>
      <c r="R252" s="115"/>
      <c r="S252" s="13"/>
      <c r="T252" s="13"/>
      <c r="U252" s="14"/>
      <c r="V252" s="14"/>
      <c r="W252" s="14"/>
      <c r="X252" s="14"/>
      <c r="Y252" s="6"/>
      <c r="Z252" s="6"/>
    </row>
    <row r="253" spans="1:28" s="2" customFormat="1" x14ac:dyDescent="0.2">
      <c r="A253" s="1"/>
      <c r="B253" s="1"/>
      <c r="C253" s="178"/>
      <c r="D253" s="1"/>
      <c r="E253" s="1"/>
      <c r="H253" s="11"/>
      <c r="I253" s="21"/>
      <c r="J253" s="4"/>
      <c r="K253" s="4"/>
      <c r="L253" s="4"/>
      <c r="M253" s="4"/>
      <c r="N253" s="4"/>
      <c r="O253" s="4"/>
      <c r="P253" s="4"/>
      <c r="Q253" s="4"/>
      <c r="R253" s="114"/>
      <c r="S253" s="51"/>
      <c r="T253" s="51"/>
      <c r="U253" s="4"/>
      <c r="V253" s="4"/>
      <c r="W253" s="4"/>
      <c r="X253" s="4"/>
      <c r="Y253" s="6"/>
      <c r="Z253" s="6"/>
    </row>
    <row r="254" spans="1:28" s="2" customFormat="1" x14ac:dyDescent="0.2">
      <c r="C254" s="109"/>
      <c r="H254" s="11"/>
      <c r="J254" s="4"/>
      <c r="K254" s="4"/>
      <c r="L254" s="4"/>
      <c r="M254" s="4"/>
      <c r="N254" s="4"/>
      <c r="O254" s="4"/>
      <c r="P254" s="4"/>
      <c r="Q254" s="4"/>
      <c r="R254" s="114"/>
      <c r="T254" s="51"/>
      <c r="U254" s="4"/>
      <c r="V254" s="4"/>
      <c r="W254" s="4"/>
      <c r="X254" s="4"/>
      <c r="Y254" s="6"/>
      <c r="Z254" s="6"/>
    </row>
    <row r="255" spans="1:28" s="2" customFormat="1" x14ac:dyDescent="0.2">
      <c r="C255" s="109"/>
      <c r="H255" s="11"/>
      <c r="J255" s="4"/>
      <c r="K255" s="4"/>
      <c r="L255" s="4"/>
      <c r="M255" s="4"/>
      <c r="N255" s="4"/>
      <c r="O255" s="4"/>
      <c r="P255" s="4"/>
      <c r="Q255" s="4"/>
      <c r="R255" s="114"/>
      <c r="S255" s="51"/>
      <c r="T255" s="51"/>
      <c r="U255" s="4"/>
      <c r="V255" s="4"/>
      <c r="W255" s="4"/>
      <c r="X255" s="4"/>
      <c r="Y255" s="6"/>
      <c r="Z255" s="6"/>
    </row>
    <row r="256" spans="1:28" s="2" customFormat="1" x14ac:dyDescent="0.2">
      <c r="C256" s="109"/>
      <c r="H256" s="11"/>
      <c r="J256" s="4"/>
      <c r="K256" s="4"/>
      <c r="L256" s="4"/>
      <c r="M256" s="4"/>
      <c r="N256" s="4"/>
      <c r="O256" s="4"/>
      <c r="P256" s="4"/>
      <c r="Q256" s="4"/>
      <c r="R256" s="114"/>
      <c r="S256" s="51"/>
      <c r="T256" s="51"/>
      <c r="U256" s="4"/>
      <c r="V256" s="4"/>
      <c r="W256" s="4"/>
      <c r="X256" s="4"/>
      <c r="Y256" s="6"/>
      <c r="Z256" s="6"/>
    </row>
    <row r="257" spans="3:26" s="2" customFormat="1" x14ac:dyDescent="0.2">
      <c r="C257" s="109"/>
      <c r="H257" s="11"/>
      <c r="J257" s="4"/>
      <c r="K257" s="4"/>
      <c r="L257" s="4"/>
      <c r="M257" s="4"/>
      <c r="N257" s="4"/>
      <c r="O257" s="4"/>
      <c r="P257" s="4"/>
      <c r="Q257" s="4"/>
      <c r="R257" s="114"/>
      <c r="S257" s="51"/>
      <c r="T257" s="51"/>
      <c r="U257" s="4"/>
      <c r="V257" s="4"/>
      <c r="W257" s="4"/>
      <c r="X257" s="4"/>
      <c r="Y257" s="6"/>
      <c r="Z257" s="6"/>
    </row>
  </sheetData>
  <mergeCells count="12">
    <mergeCell ref="X10:X11"/>
    <mergeCell ref="M244:N244"/>
    <mergeCell ref="S244:T244"/>
    <mergeCell ref="V244:X244"/>
    <mergeCell ref="S245:T245"/>
    <mergeCell ref="U5:W5"/>
    <mergeCell ref="L10:Q10"/>
    <mergeCell ref="S10:S11"/>
    <mergeCell ref="T10:T11"/>
    <mergeCell ref="U10:U11"/>
    <mergeCell ref="V10:V11"/>
    <mergeCell ref="W10:W11"/>
  </mergeCells>
  <conditionalFormatting sqref="C1:C174 C178:C1048576">
    <cfRule type="duplicateValues" dxfId="15" priority="4"/>
  </conditionalFormatting>
  <conditionalFormatting sqref="C175:C177">
    <cfRule type="duplicateValues" dxfId="14" priority="3"/>
  </conditionalFormatting>
  <conditionalFormatting sqref="AF20">
    <cfRule type="duplicateValues" dxfId="13" priority="1"/>
  </conditionalFormatting>
  <conditionalFormatting sqref="AH189">
    <cfRule type="duplicateValues" dxfId="12" priority="2"/>
  </conditionalFormatting>
  <pageMargins left="0.23622047244094491" right="0.23622047244094491" top="0.74803149606299213" bottom="0.74803149606299213" header="0.31496062992125984" footer="0.31496062992125984"/>
  <pageSetup paperSize="8" scale="61" fitToHeight="0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BF087-6719-4E1E-A70C-531F6123937A}">
  <sheetPr>
    <pageSetUpPr fitToPage="1"/>
  </sheetPr>
  <dimension ref="A1:AH258"/>
  <sheetViews>
    <sheetView showGridLines="0" topLeftCell="H1" zoomScale="70" zoomScaleNormal="70" zoomScaleSheetLayoutView="100" workbookViewId="0">
      <selection activeCell="AC254" sqref="AC254"/>
    </sheetView>
  </sheetViews>
  <sheetFormatPr defaultColWidth="9.140625" defaultRowHeight="12.75" x14ac:dyDescent="0.2"/>
  <cols>
    <col min="1" max="1" width="4.85546875" style="9" customWidth="1"/>
    <col min="2" max="2" width="17.7109375" style="9" customWidth="1"/>
    <col min="3" max="3" width="19.5703125" style="179" customWidth="1"/>
    <col min="4" max="4" width="38.28515625" style="2" customWidth="1"/>
    <col min="5" max="5" width="14.85546875" style="9" customWidth="1"/>
    <col min="6" max="6" width="29.5703125" style="2" customWidth="1"/>
    <col min="7" max="7" width="40.140625" style="2" customWidth="1"/>
    <col min="8" max="8" width="8.42578125" style="10" customWidth="1"/>
    <col min="9" max="9" width="8.7109375" style="2" customWidth="1"/>
    <col min="10" max="10" width="13.140625" style="4" customWidth="1"/>
    <col min="11" max="11" width="14.140625" style="4" customWidth="1"/>
    <col min="12" max="12" width="14" style="4" customWidth="1"/>
    <col min="13" max="13" width="14.42578125" style="4" customWidth="1"/>
    <col min="14" max="14" width="13.140625" style="4" hidden="1" customWidth="1"/>
    <col min="15" max="15" width="13.42578125" style="4" customWidth="1"/>
    <col min="16" max="16" width="14" style="4" hidden="1" customWidth="1"/>
    <col min="17" max="17" width="13.42578125" style="4" hidden="1" customWidth="1"/>
    <col min="18" max="18" width="21.140625" style="114" hidden="1" customWidth="1"/>
    <col min="19" max="19" width="13" style="51" customWidth="1"/>
    <col min="20" max="20" width="14.140625" style="51" customWidth="1"/>
    <col min="21" max="21" width="8.28515625" style="4" customWidth="1"/>
    <col min="22" max="22" width="13.42578125" style="4" customWidth="1"/>
    <col min="23" max="23" width="13.7109375" style="4" customWidth="1"/>
    <col min="24" max="24" width="15.28515625" style="4" customWidth="1"/>
    <col min="25" max="26" width="9.140625" style="6" customWidth="1"/>
    <col min="27" max="31" width="9.140625" style="9" customWidth="1"/>
    <col min="32" max="16384" width="9.140625" style="9"/>
  </cols>
  <sheetData>
    <row r="1" spans="1:28" ht="21.75" customHeight="1" x14ac:dyDescent="0.2">
      <c r="A1" s="2" t="s">
        <v>0</v>
      </c>
      <c r="B1" s="103"/>
      <c r="C1" s="109"/>
      <c r="E1" s="2"/>
      <c r="I1" s="6"/>
      <c r="J1" s="79" t="s">
        <v>1</v>
      </c>
      <c r="K1" s="150"/>
      <c r="L1" s="150"/>
      <c r="M1" s="150"/>
      <c r="N1" s="150"/>
      <c r="O1" s="151">
        <f>L243</f>
        <v>9472053.0400000121</v>
      </c>
      <c r="Q1" s="152"/>
      <c r="R1" s="113"/>
      <c r="T1" s="79" t="s">
        <v>2</v>
      </c>
      <c r="U1" s="150"/>
      <c r="V1" s="150"/>
      <c r="W1" s="142"/>
      <c r="X1" s="143">
        <v>3148394.12</v>
      </c>
    </row>
    <row r="2" spans="1:28" ht="21.75" customHeight="1" x14ac:dyDescent="0.2">
      <c r="A2" s="6" t="s">
        <v>3</v>
      </c>
      <c r="B2" s="104"/>
      <c r="C2" s="105"/>
      <c r="D2" s="6"/>
      <c r="E2" s="6"/>
      <c r="I2" s="6"/>
      <c r="J2" s="180" t="s">
        <v>4</v>
      </c>
      <c r="L2" s="201"/>
      <c r="M2" s="152"/>
      <c r="N2" s="14"/>
      <c r="O2" s="153">
        <f>M243</f>
        <v>3181086.9200000041</v>
      </c>
      <c r="Q2" s="152"/>
      <c r="R2" s="113"/>
      <c r="T2" s="92" t="s">
        <v>5</v>
      </c>
      <c r="U2" s="152"/>
      <c r="V2" s="152"/>
      <c r="X2" s="274">
        <f>O8</f>
        <v>6739.0400000028312</v>
      </c>
    </row>
    <row r="3" spans="1:28" ht="21.75" customHeight="1" x14ac:dyDescent="0.2">
      <c r="A3" s="6" t="s">
        <v>6</v>
      </c>
      <c r="B3" s="104"/>
      <c r="C3" s="105"/>
      <c r="D3" s="6"/>
      <c r="E3" s="6"/>
      <c r="I3" s="6"/>
      <c r="J3" s="92" t="s">
        <v>7</v>
      </c>
      <c r="K3" s="152"/>
      <c r="L3" s="152"/>
      <c r="M3" s="152"/>
      <c r="N3" s="152"/>
      <c r="O3" s="153">
        <f>O1-O2</f>
        <v>6290966.1200000085</v>
      </c>
      <c r="R3" s="113"/>
      <c r="T3" s="180"/>
      <c r="X3" s="228"/>
    </row>
    <row r="4" spans="1:28" ht="21.75" customHeight="1" x14ac:dyDescent="0.2">
      <c r="A4" s="6" t="s">
        <v>8</v>
      </c>
      <c r="B4" s="6"/>
      <c r="C4" s="106"/>
      <c r="D4" s="6"/>
      <c r="E4" s="6"/>
      <c r="I4" s="6"/>
      <c r="J4" s="92" t="s">
        <v>9</v>
      </c>
      <c r="K4" s="152"/>
      <c r="L4" s="152"/>
      <c r="M4" s="152"/>
      <c r="N4" s="152"/>
      <c r="O4" s="154">
        <v>0</v>
      </c>
      <c r="R4" s="113"/>
      <c r="T4" s="199" t="s">
        <v>10</v>
      </c>
      <c r="U4" s="200"/>
      <c r="V4" s="200"/>
      <c r="W4" s="200"/>
      <c r="X4" s="144">
        <f>X1+X2</f>
        <v>3155133.1600000029</v>
      </c>
    </row>
    <row r="5" spans="1:28" ht="21.75" customHeight="1" x14ac:dyDescent="0.2">
      <c r="A5" s="2" t="s">
        <v>11</v>
      </c>
      <c r="B5" s="103"/>
      <c r="C5" s="109"/>
      <c r="E5" s="2"/>
      <c r="I5" s="6"/>
      <c r="J5" s="180" t="s">
        <v>12</v>
      </c>
      <c r="M5" s="152"/>
      <c r="N5" s="152"/>
      <c r="O5" s="153">
        <f>O3+O4</f>
        <v>6290966.1200000085</v>
      </c>
      <c r="R5" s="113"/>
      <c r="U5" s="378"/>
      <c r="V5" s="378"/>
      <c r="W5" s="378"/>
    </row>
    <row r="6" spans="1:28" ht="21.75" customHeight="1" x14ac:dyDescent="0.2">
      <c r="A6" s="2"/>
      <c r="B6" s="103"/>
      <c r="C6" s="109"/>
      <c r="E6" s="2"/>
      <c r="I6" s="6"/>
      <c r="J6" s="180" t="s">
        <v>13</v>
      </c>
      <c r="M6" s="152"/>
      <c r="N6" s="152"/>
      <c r="O6" s="153">
        <v>0</v>
      </c>
      <c r="R6" s="113"/>
      <c r="U6" s="181"/>
      <c r="V6" s="181"/>
      <c r="W6" s="181"/>
    </row>
    <row r="7" spans="1:28" ht="21.75" customHeight="1" x14ac:dyDescent="0.2">
      <c r="A7" s="6"/>
      <c r="B7" s="1"/>
      <c r="C7" s="107"/>
      <c r="D7" s="6"/>
      <c r="I7" s="3"/>
      <c r="J7" s="180" t="s">
        <v>14</v>
      </c>
      <c r="M7" s="152"/>
      <c r="N7" s="152"/>
      <c r="O7" s="153">
        <v>6297705.1600000001</v>
      </c>
      <c r="U7" s="181"/>
      <c r="V7" s="181"/>
      <c r="W7" s="181"/>
    </row>
    <row r="8" spans="1:28" x14ac:dyDescent="0.2">
      <c r="A8" s="6"/>
      <c r="B8" s="43"/>
      <c r="C8" s="174"/>
      <c r="D8" s="6"/>
      <c r="E8" s="6"/>
      <c r="I8" s="3"/>
      <c r="J8" s="111" t="s">
        <v>15</v>
      </c>
      <c r="K8" s="155"/>
      <c r="L8" s="155"/>
      <c r="M8" s="155"/>
      <c r="N8" s="155"/>
      <c r="O8" s="154">
        <f>O7-O243</f>
        <v>6739.0400000028312</v>
      </c>
      <c r="R8" s="115"/>
      <c r="S8" s="13"/>
      <c r="T8" s="13"/>
      <c r="U8" s="14"/>
      <c r="V8" s="19"/>
      <c r="W8" s="19"/>
      <c r="X8" s="19"/>
    </row>
    <row r="9" spans="1:28" x14ac:dyDescent="0.2">
      <c r="A9" s="6"/>
      <c r="B9" s="43"/>
      <c r="C9" s="174"/>
      <c r="D9" s="6"/>
      <c r="E9" s="6"/>
      <c r="I9" s="3"/>
      <c r="J9" s="152"/>
      <c r="K9" s="152"/>
      <c r="L9" s="152"/>
      <c r="R9" s="115"/>
      <c r="S9" s="13"/>
      <c r="T9" s="13"/>
      <c r="U9" s="14"/>
      <c r="V9" s="19"/>
      <c r="W9" s="19"/>
      <c r="X9" s="19"/>
    </row>
    <row r="10" spans="1:28" ht="33" customHeight="1" x14ac:dyDescent="0.2">
      <c r="A10" s="15"/>
      <c r="B10" s="44"/>
      <c r="C10" s="175"/>
      <c r="D10" s="210"/>
      <c r="E10" s="16"/>
      <c r="I10" s="17"/>
      <c r="J10" s="275">
        <v>8374.26</v>
      </c>
      <c r="K10" s="275">
        <v>11097.62</v>
      </c>
      <c r="L10" s="375" t="s">
        <v>16</v>
      </c>
      <c r="M10" s="376"/>
      <c r="N10" s="376"/>
      <c r="O10" s="376"/>
      <c r="P10" s="376"/>
      <c r="Q10" s="377"/>
      <c r="R10" s="116"/>
      <c r="S10" s="373" t="s">
        <v>17</v>
      </c>
      <c r="T10" s="373" t="s">
        <v>18</v>
      </c>
      <c r="U10" s="379" t="s">
        <v>19</v>
      </c>
      <c r="V10" s="379" t="s">
        <v>20</v>
      </c>
      <c r="W10" s="379" t="s">
        <v>21</v>
      </c>
      <c r="X10" s="371" t="s">
        <v>22</v>
      </c>
      <c r="AA10" s="7"/>
      <c r="AB10" s="7"/>
    </row>
    <row r="11" spans="1:28" ht="54" customHeight="1" x14ac:dyDescent="0.2">
      <c r="A11" s="33" t="s">
        <v>23</v>
      </c>
      <c r="B11" s="34" t="s">
        <v>24</v>
      </c>
      <c r="C11" s="35" t="s">
        <v>25</v>
      </c>
      <c r="D11" s="34" t="s">
        <v>26</v>
      </c>
      <c r="E11" s="34" t="s">
        <v>27</v>
      </c>
      <c r="F11" s="34" t="s">
        <v>28</v>
      </c>
      <c r="G11" s="35" t="s">
        <v>29</v>
      </c>
      <c r="H11" s="35" t="s">
        <v>30</v>
      </c>
      <c r="I11" s="20" t="s">
        <v>31</v>
      </c>
      <c r="J11" s="245" t="s">
        <v>32</v>
      </c>
      <c r="K11" s="245" t="s">
        <v>33</v>
      </c>
      <c r="L11" s="112" t="s">
        <v>16</v>
      </c>
      <c r="M11" s="112" t="s">
        <v>34</v>
      </c>
      <c r="N11" s="112" t="s">
        <v>35</v>
      </c>
      <c r="O11" s="112" t="s">
        <v>36</v>
      </c>
      <c r="P11" s="112" t="s">
        <v>37</v>
      </c>
      <c r="Q11" s="112" t="s">
        <v>38</v>
      </c>
      <c r="R11" s="117" t="s">
        <v>39</v>
      </c>
      <c r="S11" s="374"/>
      <c r="T11" s="374"/>
      <c r="U11" s="380"/>
      <c r="V11" s="379"/>
      <c r="W11" s="380"/>
      <c r="X11" s="372"/>
      <c r="Y11" s="334" t="s">
        <v>40</v>
      </c>
      <c r="Z11" s="334" t="s">
        <v>41</v>
      </c>
      <c r="AA11" s="7"/>
    </row>
    <row r="12" spans="1:28" ht="28.5" hidden="1" customHeight="1" x14ac:dyDescent="0.2">
      <c r="A12" s="23">
        <v>1</v>
      </c>
      <c r="B12" s="156" t="s">
        <v>42</v>
      </c>
      <c r="C12" s="184">
        <v>83001970264</v>
      </c>
      <c r="D12" s="291" t="s">
        <v>43</v>
      </c>
      <c r="E12" s="157" t="s">
        <v>44</v>
      </c>
      <c r="F12" s="156" t="s">
        <v>45</v>
      </c>
      <c r="G12" s="156" t="s">
        <v>46</v>
      </c>
      <c r="H12" s="52">
        <v>3</v>
      </c>
      <c r="I12" s="52" t="s">
        <v>47</v>
      </c>
      <c r="J12" s="276">
        <v>8374.26</v>
      </c>
      <c r="K12" s="53">
        <f>ROUND(K$10*H12,2)</f>
        <v>33292.86</v>
      </c>
      <c r="L12" s="54">
        <f>J12+K12</f>
        <v>41667.120000000003</v>
      </c>
      <c r="M12" s="279">
        <v>13947.29</v>
      </c>
      <c r="N12" s="53"/>
      <c r="O12" s="53">
        <f>L12-M12</f>
        <v>27719.83</v>
      </c>
      <c r="P12" s="53"/>
      <c r="Q12" s="53">
        <f>O12+P12</f>
        <v>27719.83</v>
      </c>
      <c r="R12" s="118">
        <f>ROUND(X$4/L$249*L12,8)</f>
        <v>14027.499881670001</v>
      </c>
      <c r="S12" s="54">
        <f>ROUND(R12,2)</f>
        <v>14027.5</v>
      </c>
      <c r="T12" s="54">
        <f>Q12+S12</f>
        <v>41747.33</v>
      </c>
      <c r="U12" s="55"/>
      <c r="V12" s="59"/>
      <c r="W12" s="55"/>
      <c r="X12" s="55"/>
      <c r="Y12" s="343"/>
      <c r="Z12" s="335"/>
      <c r="AA12" s="7"/>
      <c r="AB12" s="7"/>
    </row>
    <row r="13" spans="1:28" ht="28.5" hidden="1" customHeight="1" x14ac:dyDescent="0.2">
      <c r="A13" s="24">
        <v>2</v>
      </c>
      <c r="B13" s="158" t="s">
        <v>48</v>
      </c>
      <c r="C13" s="185">
        <v>83001970264</v>
      </c>
      <c r="D13" s="292" t="s">
        <v>43</v>
      </c>
      <c r="E13" s="159" t="s">
        <v>44</v>
      </c>
      <c r="F13" s="158" t="s">
        <v>49</v>
      </c>
      <c r="G13" s="158" t="s">
        <v>46</v>
      </c>
      <c r="H13" s="173">
        <v>2</v>
      </c>
      <c r="I13" s="56" t="s">
        <v>47</v>
      </c>
      <c r="J13" s="57">
        <v>8374.26</v>
      </c>
      <c r="K13" s="57">
        <f t="shared" ref="K13:K14" si="0">ROUND(K$10*H13,2)</f>
        <v>22195.24</v>
      </c>
      <c r="L13" s="58">
        <f t="shared" ref="L13:L76" si="1">J13+K13</f>
        <v>30569.5</v>
      </c>
      <c r="M13" s="280">
        <v>10230.73</v>
      </c>
      <c r="N13" s="57"/>
      <c r="O13" s="57">
        <f>L13-M13</f>
        <v>20338.77</v>
      </c>
      <c r="P13" s="57"/>
      <c r="Q13" s="57">
        <f>O13+P13</f>
        <v>20338.77</v>
      </c>
      <c r="R13" s="119">
        <f>ROUND(X$4/L$249*L13,8)</f>
        <v>10291.41581258</v>
      </c>
      <c r="S13" s="58">
        <f t="shared" ref="S13:S76" si="2">ROUND(R13,2)</f>
        <v>10291.42</v>
      </c>
      <c r="T13" s="58">
        <f t="shared" ref="T13:T14" si="3">Q13+S13</f>
        <v>30630.190000000002</v>
      </c>
      <c r="U13" s="59"/>
      <c r="V13" s="59"/>
      <c r="W13" s="59"/>
      <c r="X13" s="59"/>
      <c r="Y13" s="344"/>
      <c r="Z13" s="336"/>
      <c r="AA13" s="7"/>
      <c r="AB13" s="7"/>
    </row>
    <row r="14" spans="1:28" ht="28.5" hidden="1" customHeight="1" x14ac:dyDescent="0.2">
      <c r="A14" s="24">
        <v>3</v>
      </c>
      <c r="B14" s="158" t="s">
        <v>50</v>
      </c>
      <c r="C14" s="185">
        <v>83001970264</v>
      </c>
      <c r="D14" s="292" t="s">
        <v>43</v>
      </c>
      <c r="E14" s="158" t="s">
        <v>44</v>
      </c>
      <c r="F14" s="158" t="s">
        <v>51</v>
      </c>
      <c r="G14" s="158" t="s">
        <v>46</v>
      </c>
      <c r="H14" s="173">
        <v>2</v>
      </c>
      <c r="I14" s="56" t="s">
        <v>47</v>
      </c>
      <c r="J14" s="57">
        <v>8374.26</v>
      </c>
      <c r="K14" s="57">
        <f t="shared" si="0"/>
        <v>22195.24</v>
      </c>
      <c r="L14" s="58">
        <f t="shared" si="1"/>
        <v>30569.5</v>
      </c>
      <c r="M14" s="280">
        <v>10230.73</v>
      </c>
      <c r="N14" s="57"/>
      <c r="O14" s="57">
        <f>L14-M14</f>
        <v>20338.77</v>
      </c>
      <c r="P14" s="57"/>
      <c r="Q14" s="57">
        <f>O14+P14</f>
        <v>20338.77</v>
      </c>
      <c r="R14" s="119">
        <f>ROUND(X$4/L$249*L14,8)</f>
        <v>10291.41581258</v>
      </c>
      <c r="S14" s="58">
        <f t="shared" si="2"/>
        <v>10291.42</v>
      </c>
      <c r="T14" s="58">
        <f t="shared" si="3"/>
        <v>30630.190000000002</v>
      </c>
      <c r="U14" s="59"/>
      <c r="V14" s="59"/>
      <c r="W14" s="59"/>
      <c r="X14" s="59"/>
      <c r="Y14" s="345"/>
      <c r="Z14" s="337"/>
      <c r="AA14" s="7"/>
      <c r="AB14" s="7"/>
    </row>
    <row r="15" spans="1:28" ht="28.5" hidden="1" customHeight="1" thickBot="1" x14ac:dyDescent="0.25">
      <c r="A15" s="25"/>
      <c r="B15" s="160"/>
      <c r="C15" s="186"/>
      <c r="D15" s="293"/>
      <c r="E15" s="160"/>
      <c r="F15" s="160"/>
      <c r="G15" s="160"/>
      <c r="H15" s="36"/>
      <c r="I15" s="36"/>
      <c r="J15" s="26"/>
      <c r="K15" s="26"/>
      <c r="L15" s="26"/>
      <c r="M15" s="26"/>
      <c r="N15" s="26"/>
      <c r="O15" s="26"/>
      <c r="P15" s="26"/>
      <c r="Q15" s="26"/>
      <c r="R15" s="120"/>
      <c r="S15" s="60"/>
      <c r="T15" s="61">
        <f>SUM(T12:T14)</f>
        <v>103007.71</v>
      </c>
      <c r="U15" s="62" t="s">
        <v>47</v>
      </c>
      <c r="V15" s="63">
        <f t="shared" ref="V15:V78" si="4">IF(U15="no",ROUND(T15*4/100,2), 0)</f>
        <v>4120.3100000000004</v>
      </c>
      <c r="W15" s="63">
        <f t="shared" ref="W15:W78" si="5">IF(U15="no",2,0)</f>
        <v>2</v>
      </c>
      <c r="X15" s="212">
        <f t="shared" ref="X15:X78" si="6">T15-V15-W15</f>
        <v>98885.400000000009</v>
      </c>
      <c r="Y15" s="338">
        <v>1408</v>
      </c>
      <c r="Z15" s="338">
        <v>1808</v>
      </c>
      <c r="AA15" s="7"/>
      <c r="AB15" s="7"/>
    </row>
    <row r="16" spans="1:28" ht="28.5" hidden="1" customHeight="1" x14ac:dyDescent="0.2">
      <c r="A16" s="41">
        <v>4</v>
      </c>
      <c r="B16" s="161" t="s">
        <v>52</v>
      </c>
      <c r="C16" s="187" t="s">
        <v>53</v>
      </c>
      <c r="D16" s="294" t="s">
        <v>54</v>
      </c>
      <c r="E16" s="161" t="s">
        <v>55</v>
      </c>
      <c r="F16" s="161" t="s">
        <v>56</v>
      </c>
      <c r="G16" s="161" t="s">
        <v>57</v>
      </c>
      <c r="H16" s="147">
        <v>6</v>
      </c>
      <c r="I16" s="64" t="s">
        <v>47</v>
      </c>
      <c r="J16" s="65">
        <v>8374.26</v>
      </c>
      <c r="K16" s="65">
        <f t="shared" ref="K16:K79" si="7">ROUND(K$10*H16,2)</f>
        <v>66585.72</v>
      </c>
      <c r="L16" s="66">
        <f t="shared" si="1"/>
        <v>74959.98</v>
      </c>
      <c r="M16" s="281">
        <v>25096.97</v>
      </c>
      <c r="N16" s="66"/>
      <c r="O16" s="66">
        <f t="shared" ref="O16:O79" si="8">L16-M16</f>
        <v>49863.009999999995</v>
      </c>
      <c r="P16" s="66"/>
      <c r="Q16" s="66">
        <f t="shared" ref="Q16:Q79" si="9">O16+P16</f>
        <v>49863.009999999995</v>
      </c>
      <c r="R16" s="121">
        <f t="shared" ref="R16:R28" si="10">ROUND(X$4/L$249*L16,8)</f>
        <v>25235.752088929999</v>
      </c>
      <c r="S16" s="302">
        <f>ROUND(R16,2)-0.01</f>
        <v>25235.74</v>
      </c>
      <c r="T16" s="98">
        <f t="shared" ref="T16:T79" si="11">Q16+S16</f>
        <v>75098.75</v>
      </c>
      <c r="U16" s="67" t="s">
        <v>47</v>
      </c>
      <c r="V16" s="102">
        <f t="shared" si="4"/>
        <v>3003.95</v>
      </c>
      <c r="W16" s="68">
        <f t="shared" si="5"/>
        <v>2</v>
      </c>
      <c r="X16" s="111">
        <f t="shared" si="6"/>
        <v>72092.800000000003</v>
      </c>
      <c r="Y16" s="289">
        <v>1409</v>
      </c>
      <c r="Z16" s="289">
        <v>1809</v>
      </c>
      <c r="AA16" s="7"/>
      <c r="AB16" s="7"/>
    </row>
    <row r="17" spans="1:32" ht="28.5" hidden="1" customHeight="1" x14ac:dyDescent="0.2">
      <c r="A17" s="41">
        <v>5</v>
      </c>
      <c r="B17" s="162" t="s">
        <v>58</v>
      </c>
      <c r="C17" s="185" t="s">
        <v>59</v>
      </c>
      <c r="D17" s="292" t="s">
        <v>60</v>
      </c>
      <c r="E17" s="163" t="s">
        <v>61</v>
      </c>
      <c r="F17" s="162" t="s">
        <v>62</v>
      </c>
      <c r="G17" s="161" t="s">
        <v>63</v>
      </c>
      <c r="H17" s="146">
        <v>2</v>
      </c>
      <c r="I17" s="69" t="s">
        <v>47</v>
      </c>
      <c r="J17" s="70">
        <v>8374.26</v>
      </c>
      <c r="K17" s="70">
        <f t="shared" si="7"/>
        <v>22195.24</v>
      </c>
      <c r="L17" s="71">
        <f t="shared" si="1"/>
        <v>30569.5</v>
      </c>
      <c r="M17" s="282">
        <v>10230.73</v>
      </c>
      <c r="N17" s="71"/>
      <c r="O17" s="71">
        <f t="shared" si="8"/>
        <v>20338.77</v>
      </c>
      <c r="P17" s="71"/>
      <c r="Q17" s="71">
        <f t="shared" si="9"/>
        <v>20338.77</v>
      </c>
      <c r="R17" s="122">
        <f t="shared" si="10"/>
        <v>10291.41581258</v>
      </c>
      <c r="S17" s="96">
        <f t="shared" si="2"/>
        <v>10291.42</v>
      </c>
      <c r="T17" s="71">
        <f t="shared" si="11"/>
        <v>30630.190000000002</v>
      </c>
      <c r="U17" s="72" t="s">
        <v>47</v>
      </c>
      <c r="V17" s="102">
        <f t="shared" si="4"/>
        <v>1225.21</v>
      </c>
      <c r="W17" s="73">
        <f t="shared" si="5"/>
        <v>2</v>
      </c>
      <c r="X17" s="74">
        <f t="shared" si="6"/>
        <v>29402.980000000003</v>
      </c>
      <c r="Y17" s="289">
        <v>1410</v>
      </c>
      <c r="Z17" s="338">
        <v>1810</v>
      </c>
      <c r="AA17" s="7"/>
      <c r="AB17" s="7"/>
    </row>
    <row r="18" spans="1:32" ht="28.5" hidden="1" customHeight="1" x14ac:dyDescent="0.2">
      <c r="A18" s="41">
        <v>6</v>
      </c>
      <c r="B18" s="162" t="s">
        <v>64</v>
      </c>
      <c r="C18" s="188" t="s">
        <v>65</v>
      </c>
      <c r="D18" s="294" t="s">
        <v>66</v>
      </c>
      <c r="E18" s="163" t="s">
        <v>61</v>
      </c>
      <c r="F18" s="162" t="s">
        <v>67</v>
      </c>
      <c r="G18" s="161" t="s">
        <v>68</v>
      </c>
      <c r="H18" s="146">
        <v>3</v>
      </c>
      <c r="I18" s="69" t="s">
        <v>47</v>
      </c>
      <c r="J18" s="70">
        <v>8374.26</v>
      </c>
      <c r="K18" s="70">
        <f t="shared" si="7"/>
        <v>33292.86</v>
      </c>
      <c r="L18" s="71">
        <f t="shared" si="1"/>
        <v>41667.120000000003</v>
      </c>
      <c r="M18" s="282">
        <v>17663.849999999999</v>
      </c>
      <c r="N18" s="71"/>
      <c r="O18" s="71">
        <f t="shared" si="8"/>
        <v>24003.270000000004</v>
      </c>
      <c r="P18" s="71"/>
      <c r="Q18" s="71">
        <f t="shared" si="9"/>
        <v>24003.270000000004</v>
      </c>
      <c r="R18" s="122">
        <f t="shared" si="10"/>
        <v>14027.499881670001</v>
      </c>
      <c r="S18" s="96">
        <f t="shared" si="2"/>
        <v>14027.5</v>
      </c>
      <c r="T18" s="71">
        <f t="shared" si="11"/>
        <v>38030.770000000004</v>
      </c>
      <c r="U18" s="72" t="s">
        <v>47</v>
      </c>
      <c r="V18" s="102">
        <f t="shared" si="4"/>
        <v>1521.23</v>
      </c>
      <c r="W18" s="73">
        <f t="shared" si="5"/>
        <v>2</v>
      </c>
      <c r="X18" s="74">
        <f t="shared" si="6"/>
        <v>36507.54</v>
      </c>
      <c r="Y18" s="289">
        <v>1411</v>
      </c>
      <c r="Z18" s="289">
        <v>1811</v>
      </c>
      <c r="AA18" s="7"/>
      <c r="AB18" s="7"/>
    </row>
    <row r="19" spans="1:32" ht="28.5" hidden="1" customHeight="1" x14ac:dyDescent="0.2">
      <c r="A19" s="41">
        <v>7</v>
      </c>
      <c r="B19" s="162" t="s">
        <v>69</v>
      </c>
      <c r="C19" s="185" t="s">
        <v>70</v>
      </c>
      <c r="D19" s="292" t="s">
        <v>71</v>
      </c>
      <c r="E19" s="163" t="s">
        <v>61</v>
      </c>
      <c r="F19" s="162" t="s">
        <v>72</v>
      </c>
      <c r="G19" s="161" t="s">
        <v>73</v>
      </c>
      <c r="H19" s="146">
        <v>3</v>
      </c>
      <c r="I19" s="69" t="s">
        <v>47</v>
      </c>
      <c r="J19" s="70">
        <v>8374.26</v>
      </c>
      <c r="K19" s="70">
        <f t="shared" si="7"/>
        <v>33292.86</v>
      </c>
      <c r="L19" s="71">
        <f t="shared" si="1"/>
        <v>41667.120000000003</v>
      </c>
      <c r="M19" s="282">
        <v>10230.73</v>
      </c>
      <c r="N19" s="71"/>
      <c r="O19" s="71">
        <f t="shared" si="8"/>
        <v>31436.390000000003</v>
      </c>
      <c r="P19" s="71"/>
      <c r="Q19" s="71">
        <f t="shared" si="9"/>
        <v>31436.390000000003</v>
      </c>
      <c r="R19" s="122">
        <f t="shared" si="10"/>
        <v>14027.499881670001</v>
      </c>
      <c r="S19" s="96">
        <f t="shared" si="2"/>
        <v>14027.5</v>
      </c>
      <c r="T19" s="71">
        <f t="shared" si="11"/>
        <v>45463.89</v>
      </c>
      <c r="U19" s="72" t="s">
        <v>47</v>
      </c>
      <c r="V19" s="102">
        <f t="shared" si="4"/>
        <v>1818.56</v>
      </c>
      <c r="W19" s="73">
        <f t="shared" si="5"/>
        <v>2</v>
      </c>
      <c r="X19" s="74">
        <f t="shared" si="6"/>
        <v>43643.33</v>
      </c>
      <c r="Y19" s="289">
        <v>1412</v>
      </c>
      <c r="Z19" s="338">
        <v>1812</v>
      </c>
      <c r="AA19" s="7"/>
      <c r="AB19" s="7"/>
    </row>
    <row r="20" spans="1:32" ht="28.5" hidden="1" customHeight="1" x14ac:dyDescent="0.2">
      <c r="A20" s="41">
        <v>8</v>
      </c>
      <c r="B20" s="162" t="s">
        <v>74</v>
      </c>
      <c r="C20" s="188">
        <v>83001590260</v>
      </c>
      <c r="D20" s="292" t="s">
        <v>75</v>
      </c>
      <c r="E20" s="163" t="s">
        <v>61</v>
      </c>
      <c r="F20" s="162" t="s">
        <v>76</v>
      </c>
      <c r="G20" s="161" t="s">
        <v>77</v>
      </c>
      <c r="H20" s="41">
        <v>4</v>
      </c>
      <c r="I20" s="69" t="s">
        <v>47</v>
      </c>
      <c r="J20" s="70">
        <v>8374.26</v>
      </c>
      <c r="K20" s="70">
        <f t="shared" si="7"/>
        <v>44390.48</v>
      </c>
      <c r="L20" s="71">
        <f t="shared" si="1"/>
        <v>52764.740000000005</v>
      </c>
      <c r="M20" s="282">
        <v>17663.849999999999</v>
      </c>
      <c r="N20" s="71"/>
      <c r="O20" s="71">
        <f t="shared" si="8"/>
        <v>35100.890000000007</v>
      </c>
      <c r="P20" s="71"/>
      <c r="Q20" s="71">
        <f t="shared" si="9"/>
        <v>35100.890000000007</v>
      </c>
      <c r="R20" s="122">
        <f t="shared" si="10"/>
        <v>17763.583950759999</v>
      </c>
      <c r="S20" s="96">
        <f t="shared" si="2"/>
        <v>17763.580000000002</v>
      </c>
      <c r="T20" s="71">
        <f t="shared" si="11"/>
        <v>52864.470000000008</v>
      </c>
      <c r="U20" s="72" t="s">
        <v>47</v>
      </c>
      <c r="V20" s="102">
        <f t="shared" si="4"/>
        <v>2114.58</v>
      </c>
      <c r="W20" s="73">
        <f t="shared" si="5"/>
        <v>2</v>
      </c>
      <c r="X20" s="74">
        <f t="shared" si="6"/>
        <v>50747.890000000007</v>
      </c>
      <c r="Y20" s="289">
        <v>1413</v>
      </c>
      <c r="Z20" s="289">
        <v>1814</v>
      </c>
      <c r="AA20" s="7"/>
      <c r="AB20" s="7"/>
      <c r="AE20" s="355"/>
      <c r="AF20" s="356"/>
    </row>
    <row r="21" spans="1:32" ht="28.5" hidden="1" customHeight="1" x14ac:dyDescent="0.2">
      <c r="A21" s="41">
        <v>10</v>
      </c>
      <c r="B21" s="162" t="s">
        <v>78</v>
      </c>
      <c r="C21" s="188">
        <v>80006950267</v>
      </c>
      <c r="D21" s="292" t="s">
        <v>79</v>
      </c>
      <c r="E21" s="162" t="s">
        <v>80</v>
      </c>
      <c r="F21" s="162" t="s">
        <v>81</v>
      </c>
      <c r="G21" s="161" t="s">
        <v>82</v>
      </c>
      <c r="H21" s="41">
        <v>3</v>
      </c>
      <c r="I21" s="69" t="s">
        <v>47</v>
      </c>
      <c r="J21" s="70">
        <v>8374.26</v>
      </c>
      <c r="K21" s="70">
        <f t="shared" si="7"/>
        <v>33292.86</v>
      </c>
      <c r="L21" s="71">
        <f t="shared" si="1"/>
        <v>41667.120000000003</v>
      </c>
      <c r="M21" s="282">
        <v>13947.28</v>
      </c>
      <c r="N21" s="71"/>
      <c r="O21" s="71">
        <f t="shared" si="8"/>
        <v>27719.840000000004</v>
      </c>
      <c r="P21" s="71"/>
      <c r="Q21" s="71">
        <f>O21+P21</f>
        <v>27719.840000000004</v>
      </c>
      <c r="R21" s="122">
        <f t="shared" si="10"/>
        <v>14027.499881670001</v>
      </c>
      <c r="S21" s="96">
        <f t="shared" si="2"/>
        <v>14027.5</v>
      </c>
      <c r="T21" s="71">
        <f t="shared" si="11"/>
        <v>41747.340000000004</v>
      </c>
      <c r="U21" s="72" t="s">
        <v>47</v>
      </c>
      <c r="V21" s="102">
        <f t="shared" si="4"/>
        <v>1669.89</v>
      </c>
      <c r="W21" s="73">
        <f t="shared" si="5"/>
        <v>2</v>
      </c>
      <c r="X21" s="74">
        <f t="shared" si="6"/>
        <v>40075.450000000004</v>
      </c>
      <c r="Y21" s="289">
        <v>1414</v>
      </c>
      <c r="Z21" s="289">
        <v>1815</v>
      </c>
      <c r="AA21" s="7"/>
      <c r="AB21" s="7"/>
    </row>
    <row r="22" spans="1:32" ht="28.5" hidden="1" customHeight="1" x14ac:dyDescent="0.2">
      <c r="A22" s="41">
        <v>12</v>
      </c>
      <c r="B22" s="162" t="s">
        <v>83</v>
      </c>
      <c r="C22" s="188">
        <v>80013280260</v>
      </c>
      <c r="D22" s="292" t="s">
        <v>84</v>
      </c>
      <c r="E22" s="162" t="s">
        <v>80</v>
      </c>
      <c r="F22" s="162" t="s">
        <v>85</v>
      </c>
      <c r="G22" s="161" t="s">
        <v>86</v>
      </c>
      <c r="H22" s="41">
        <v>2</v>
      </c>
      <c r="I22" s="69" t="s">
        <v>47</v>
      </c>
      <c r="J22" s="70">
        <v>8374.26</v>
      </c>
      <c r="K22" s="70">
        <f t="shared" si="7"/>
        <v>22195.24</v>
      </c>
      <c r="L22" s="71">
        <f t="shared" si="1"/>
        <v>30569.5</v>
      </c>
      <c r="M22" s="282">
        <v>10230.719999999999</v>
      </c>
      <c r="N22" s="71"/>
      <c r="O22" s="71">
        <f t="shared" si="8"/>
        <v>20338.78</v>
      </c>
      <c r="P22" s="71"/>
      <c r="Q22" s="71">
        <f t="shared" si="9"/>
        <v>20338.78</v>
      </c>
      <c r="R22" s="122">
        <f t="shared" si="10"/>
        <v>10291.41581258</v>
      </c>
      <c r="S22" s="96">
        <f t="shared" si="2"/>
        <v>10291.42</v>
      </c>
      <c r="T22" s="71">
        <f t="shared" si="11"/>
        <v>30630.199999999997</v>
      </c>
      <c r="U22" s="72" t="s">
        <v>47</v>
      </c>
      <c r="V22" s="102">
        <f t="shared" si="4"/>
        <v>1225.21</v>
      </c>
      <c r="W22" s="73">
        <f t="shared" si="5"/>
        <v>2</v>
      </c>
      <c r="X22" s="74">
        <f t="shared" si="6"/>
        <v>29402.989999999998</v>
      </c>
      <c r="Y22" s="289">
        <v>1415</v>
      </c>
      <c r="Z22" s="289">
        <v>1816</v>
      </c>
      <c r="AA22" s="7"/>
      <c r="AB22" s="7"/>
    </row>
    <row r="23" spans="1:32" ht="28.5" hidden="1" customHeight="1" x14ac:dyDescent="0.2">
      <c r="A23" s="41">
        <v>13</v>
      </c>
      <c r="B23" s="162" t="s">
        <v>87</v>
      </c>
      <c r="C23" s="188">
        <v>83000630265</v>
      </c>
      <c r="D23" s="292" t="s">
        <v>88</v>
      </c>
      <c r="E23" s="162" t="s">
        <v>89</v>
      </c>
      <c r="F23" s="162" t="s">
        <v>90</v>
      </c>
      <c r="G23" s="161" t="s">
        <v>91</v>
      </c>
      <c r="H23" s="41">
        <v>4</v>
      </c>
      <c r="I23" s="69" t="s">
        <v>47</v>
      </c>
      <c r="J23" s="70">
        <v>8374.26</v>
      </c>
      <c r="K23" s="70">
        <f t="shared" si="7"/>
        <v>44390.48</v>
      </c>
      <c r="L23" s="71">
        <f t="shared" si="1"/>
        <v>52764.740000000005</v>
      </c>
      <c r="M23" s="282">
        <v>21380.400000000001</v>
      </c>
      <c r="N23" s="71"/>
      <c r="O23" s="71">
        <f t="shared" si="8"/>
        <v>31384.340000000004</v>
      </c>
      <c r="P23" s="71"/>
      <c r="Q23" s="71">
        <f t="shared" si="9"/>
        <v>31384.340000000004</v>
      </c>
      <c r="R23" s="122">
        <f t="shared" si="10"/>
        <v>17763.583950759999</v>
      </c>
      <c r="S23" s="96">
        <f t="shared" si="2"/>
        <v>17763.580000000002</v>
      </c>
      <c r="T23" s="71">
        <f t="shared" si="11"/>
        <v>49147.920000000006</v>
      </c>
      <c r="U23" s="72" t="s">
        <v>47</v>
      </c>
      <c r="V23" s="102">
        <f t="shared" si="4"/>
        <v>1965.92</v>
      </c>
      <c r="W23" s="73">
        <f t="shared" si="5"/>
        <v>2</v>
      </c>
      <c r="X23" s="74">
        <f t="shared" si="6"/>
        <v>47180.000000000007</v>
      </c>
      <c r="Y23" s="289">
        <v>1416</v>
      </c>
      <c r="Z23" s="338">
        <v>1817</v>
      </c>
      <c r="AA23" s="7"/>
      <c r="AB23" s="7"/>
    </row>
    <row r="24" spans="1:32" ht="28.5" hidden="1" customHeight="1" x14ac:dyDescent="0.2">
      <c r="A24" s="41">
        <v>14</v>
      </c>
      <c r="B24" s="162" t="s">
        <v>92</v>
      </c>
      <c r="C24" s="185" t="s">
        <v>93</v>
      </c>
      <c r="D24" s="292" t="s">
        <v>94</v>
      </c>
      <c r="E24" s="162" t="s">
        <v>89</v>
      </c>
      <c r="F24" s="162" t="s">
        <v>95</v>
      </c>
      <c r="G24" s="162" t="s">
        <v>96</v>
      </c>
      <c r="H24" s="50">
        <v>3</v>
      </c>
      <c r="I24" s="69" t="s">
        <v>47</v>
      </c>
      <c r="J24" s="70">
        <v>8374.26</v>
      </c>
      <c r="K24" s="70">
        <f t="shared" si="7"/>
        <v>33292.86</v>
      </c>
      <c r="L24" s="71">
        <f t="shared" si="1"/>
        <v>41667.120000000003</v>
      </c>
      <c r="M24" s="282">
        <v>13947.28</v>
      </c>
      <c r="N24" s="71"/>
      <c r="O24" s="71">
        <f t="shared" si="8"/>
        <v>27719.840000000004</v>
      </c>
      <c r="P24" s="71"/>
      <c r="Q24" s="71">
        <f t="shared" si="9"/>
        <v>27719.840000000004</v>
      </c>
      <c r="R24" s="122">
        <f t="shared" si="10"/>
        <v>14027.499881670001</v>
      </c>
      <c r="S24" s="96">
        <f t="shared" si="2"/>
        <v>14027.5</v>
      </c>
      <c r="T24" s="71">
        <f t="shared" si="11"/>
        <v>41747.340000000004</v>
      </c>
      <c r="U24" s="351" t="s">
        <v>97</v>
      </c>
      <c r="V24" s="102">
        <f t="shared" si="4"/>
        <v>0</v>
      </c>
      <c r="W24" s="73">
        <f t="shared" si="5"/>
        <v>0</v>
      </c>
      <c r="X24" s="74">
        <f t="shared" si="6"/>
        <v>41747.340000000004</v>
      </c>
      <c r="Y24" s="289">
        <v>1417</v>
      </c>
      <c r="Z24" s="289">
        <v>1818</v>
      </c>
      <c r="AA24" s="7"/>
      <c r="AB24" s="7"/>
    </row>
    <row r="25" spans="1:32" ht="28.5" hidden="1" customHeight="1" x14ac:dyDescent="0.2">
      <c r="A25" s="41">
        <v>15</v>
      </c>
      <c r="B25" s="162" t="s">
        <v>98</v>
      </c>
      <c r="C25" s="185" t="s">
        <v>99</v>
      </c>
      <c r="D25" s="292" t="s">
        <v>100</v>
      </c>
      <c r="E25" s="162" t="s">
        <v>101</v>
      </c>
      <c r="F25" s="162" t="s">
        <v>102</v>
      </c>
      <c r="G25" s="162" t="s">
        <v>103</v>
      </c>
      <c r="H25" s="50">
        <v>2</v>
      </c>
      <c r="I25" s="69" t="s">
        <v>47</v>
      </c>
      <c r="J25" s="70">
        <v>8374.26</v>
      </c>
      <c r="K25" s="70">
        <f t="shared" si="7"/>
        <v>22195.24</v>
      </c>
      <c r="L25" s="71">
        <f t="shared" si="1"/>
        <v>30569.5</v>
      </c>
      <c r="M25" s="282">
        <v>13947.28</v>
      </c>
      <c r="N25" s="71"/>
      <c r="O25" s="71">
        <f t="shared" si="8"/>
        <v>16622.22</v>
      </c>
      <c r="P25" s="71"/>
      <c r="Q25" s="71">
        <f t="shared" si="9"/>
        <v>16622.22</v>
      </c>
      <c r="R25" s="122">
        <f t="shared" si="10"/>
        <v>10291.41581258</v>
      </c>
      <c r="S25" s="96">
        <f t="shared" si="2"/>
        <v>10291.42</v>
      </c>
      <c r="T25" s="71">
        <f t="shared" si="11"/>
        <v>26913.64</v>
      </c>
      <c r="U25" s="72" t="s">
        <v>47</v>
      </c>
      <c r="V25" s="102">
        <f t="shared" si="4"/>
        <v>1076.55</v>
      </c>
      <c r="W25" s="73">
        <f t="shared" si="5"/>
        <v>2</v>
      </c>
      <c r="X25" s="74">
        <f t="shared" si="6"/>
        <v>25835.09</v>
      </c>
      <c r="Y25" s="289">
        <v>1419</v>
      </c>
      <c r="Z25" s="338">
        <v>1820</v>
      </c>
      <c r="AA25" s="7"/>
      <c r="AB25" s="7"/>
    </row>
    <row r="26" spans="1:32" ht="28.5" hidden="1" customHeight="1" x14ac:dyDescent="0.2">
      <c r="A26" s="41">
        <v>16</v>
      </c>
      <c r="B26" s="162" t="s">
        <v>104</v>
      </c>
      <c r="C26" s="185" t="s">
        <v>105</v>
      </c>
      <c r="D26" s="292" t="s">
        <v>106</v>
      </c>
      <c r="E26" s="162" t="s">
        <v>101</v>
      </c>
      <c r="F26" s="162" t="s">
        <v>107</v>
      </c>
      <c r="G26" s="162" t="s">
        <v>108</v>
      </c>
      <c r="H26" s="50">
        <v>2</v>
      </c>
      <c r="I26" s="69" t="s">
        <v>47</v>
      </c>
      <c r="J26" s="70">
        <v>8374.26</v>
      </c>
      <c r="K26" s="70">
        <f t="shared" si="7"/>
        <v>22195.24</v>
      </c>
      <c r="L26" s="71">
        <f t="shared" si="1"/>
        <v>30569.5</v>
      </c>
      <c r="M26" s="282">
        <v>10230.73</v>
      </c>
      <c r="N26" s="71"/>
      <c r="O26" s="71">
        <f t="shared" si="8"/>
        <v>20338.77</v>
      </c>
      <c r="P26" s="71"/>
      <c r="Q26" s="71">
        <f t="shared" si="9"/>
        <v>20338.77</v>
      </c>
      <c r="R26" s="122">
        <f t="shared" si="10"/>
        <v>10291.41581258</v>
      </c>
      <c r="S26" s="71">
        <f t="shared" si="2"/>
        <v>10291.42</v>
      </c>
      <c r="T26" s="71">
        <f t="shared" si="11"/>
        <v>30630.190000000002</v>
      </c>
      <c r="U26" s="72" t="s">
        <v>47</v>
      </c>
      <c r="V26" s="102">
        <f t="shared" si="4"/>
        <v>1225.21</v>
      </c>
      <c r="W26" s="73">
        <f t="shared" si="5"/>
        <v>2</v>
      </c>
      <c r="X26" s="74">
        <f t="shared" si="6"/>
        <v>29402.980000000003</v>
      </c>
      <c r="Y26" s="289">
        <v>1421</v>
      </c>
      <c r="Z26" s="289">
        <v>1822</v>
      </c>
      <c r="AA26" s="7"/>
      <c r="AB26" s="7"/>
    </row>
    <row r="27" spans="1:32" ht="28.5" hidden="1" customHeight="1" x14ac:dyDescent="0.2">
      <c r="A27" s="41">
        <v>17</v>
      </c>
      <c r="B27" s="162" t="s">
        <v>109</v>
      </c>
      <c r="C27" s="188">
        <v>94151900266</v>
      </c>
      <c r="D27" s="292" t="s">
        <v>110</v>
      </c>
      <c r="E27" s="162" t="s">
        <v>111</v>
      </c>
      <c r="F27" s="162" t="s">
        <v>112</v>
      </c>
      <c r="G27" s="162" t="s">
        <v>113</v>
      </c>
      <c r="H27" s="50">
        <v>3</v>
      </c>
      <c r="I27" s="69" t="s">
        <v>47</v>
      </c>
      <c r="J27" s="70">
        <v>8374.26</v>
      </c>
      <c r="K27" s="70">
        <f t="shared" si="7"/>
        <v>33292.86</v>
      </c>
      <c r="L27" s="71">
        <f t="shared" si="1"/>
        <v>41667.120000000003</v>
      </c>
      <c r="M27" s="282">
        <v>13947.29</v>
      </c>
      <c r="N27" s="71"/>
      <c r="O27" s="71">
        <f t="shared" si="8"/>
        <v>27719.83</v>
      </c>
      <c r="P27" s="71"/>
      <c r="Q27" s="71">
        <f t="shared" si="9"/>
        <v>27719.83</v>
      </c>
      <c r="R27" s="122">
        <f t="shared" si="10"/>
        <v>14027.499881670001</v>
      </c>
      <c r="S27" s="71">
        <f t="shared" si="2"/>
        <v>14027.5</v>
      </c>
      <c r="T27" s="71">
        <f t="shared" si="11"/>
        <v>41747.33</v>
      </c>
      <c r="U27" s="72" t="s">
        <v>47</v>
      </c>
      <c r="V27" s="102">
        <f t="shared" si="4"/>
        <v>1669.89</v>
      </c>
      <c r="W27" s="73">
        <f t="shared" si="5"/>
        <v>2</v>
      </c>
      <c r="X27" s="74">
        <f t="shared" si="6"/>
        <v>40075.440000000002</v>
      </c>
      <c r="Y27" s="289">
        <v>1422</v>
      </c>
      <c r="Z27" s="338">
        <v>1823</v>
      </c>
      <c r="AA27" s="7"/>
    </row>
    <row r="28" spans="1:32" ht="28.5" hidden="1" customHeight="1" x14ac:dyDescent="0.2">
      <c r="A28" s="41">
        <v>18</v>
      </c>
      <c r="B28" s="162" t="s">
        <v>114</v>
      </c>
      <c r="C28" s="188">
        <v>94151240267</v>
      </c>
      <c r="D28" s="292" t="s">
        <v>115</v>
      </c>
      <c r="E28" s="162" t="s">
        <v>111</v>
      </c>
      <c r="F28" s="162" t="s">
        <v>116</v>
      </c>
      <c r="G28" s="162" t="s">
        <v>117</v>
      </c>
      <c r="H28" s="50">
        <v>2</v>
      </c>
      <c r="I28" s="69" t="s">
        <v>47</v>
      </c>
      <c r="J28" s="70">
        <v>8374.26</v>
      </c>
      <c r="K28" s="70">
        <f t="shared" si="7"/>
        <v>22195.24</v>
      </c>
      <c r="L28" s="71">
        <f t="shared" si="1"/>
        <v>30569.5</v>
      </c>
      <c r="M28" s="282">
        <v>13947.29</v>
      </c>
      <c r="N28" s="71"/>
      <c r="O28" s="71">
        <f t="shared" si="8"/>
        <v>16622.21</v>
      </c>
      <c r="P28" s="71"/>
      <c r="Q28" s="71">
        <f t="shared" si="9"/>
        <v>16622.21</v>
      </c>
      <c r="R28" s="122">
        <f t="shared" si="10"/>
        <v>10291.41581258</v>
      </c>
      <c r="S28" s="71">
        <f t="shared" si="2"/>
        <v>10291.42</v>
      </c>
      <c r="T28" s="71">
        <f t="shared" si="11"/>
        <v>26913.629999999997</v>
      </c>
      <c r="U28" s="72" t="s">
        <v>47</v>
      </c>
      <c r="V28" s="102">
        <f t="shared" si="4"/>
        <v>1076.55</v>
      </c>
      <c r="W28" s="73">
        <f t="shared" si="5"/>
        <v>2</v>
      </c>
      <c r="X28" s="74">
        <f t="shared" si="6"/>
        <v>25835.079999999998</v>
      </c>
      <c r="Y28" s="289">
        <v>1426</v>
      </c>
      <c r="Z28" s="289">
        <v>1829</v>
      </c>
      <c r="AA28" s="7"/>
      <c r="AB28" s="7"/>
    </row>
    <row r="29" spans="1:32" ht="28.5" customHeight="1" x14ac:dyDescent="0.2">
      <c r="A29" s="41">
        <v>19</v>
      </c>
      <c r="B29" s="162" t="s">
        <v>118</v>
      </c>
      <c r="C29" s="188">
        <v>80012880268</v>
      </c>
      <c r="D29" s="292" t="s">
        <v>119</v>
      </c>
      <c r="E29" s="162" t="s">
        <v>111</v>
      </c>
      <c r="F29" s="162" t="s">
        <v>120</v>
      </c>
      <c r="G29" s="162" t="s">
        <v>121</v>
      </c>
      <c r="H29" s="50">
        <v>1</v>
      </c>
      <c r="I29" s="69" t="s">
        <v>47</v>
      </c>
      <c r="J29" s="73">
        <v>8374.26</v>
      </c>
      <c r="K29" s="73">
        <f t="shared" si="7"/>
        <v>11097.62</v>
      </c>
      <c r="L29" s="71">
        <f t="shared" si="1"/>
        <v>19471.88</v>
      </c>
      <c r="M29" s="282">
        <v>6514.17</v>
      </c>
      <c r="N29" s="71"/>
      <c r="O29" s="71">
        <f t="shared" si="8"/>
        <v>12957.710000000001</v>
      </c>
      <c r="P29" s="71"/>
      <c r="Q29" s="71">
        <f t="shared" si="9"/>
        <v>12957.710000000001</v>
      </c>
      <c r="R29" s="122">
        <f>ROUND(X$4/L$249*L29,8)</f>
        <v>6555.33174349</v>
      </c>
      <c r="S29" s="71">
        <f t="shared" si="2"/>
        <v>6555.33</v>
      </c>
      <c r="T29" s="71">
        <f t="shared" si="11"/>
        <v>19513.04</v>
      </c>
      <c r="U29" s="72" t="s">
        <v>47</v>
      </c>
      <c r="V29" s="102">
        <f t="shared" si="4"/>
        <v>780.52</v>
      </c>
      <c r="W29" s="73">
        <f t="shared" si="5"/>
        <v>2</v>
      </c>
      <c r="X29" s="74">
        <f t="shared" si="6"/>
        <v>18730.52</v>
      </c>
      <c r="Y29" s="357">
        <v>1427</v>
      </c>
      <c r="Z29" s="358">
        <v>1830</v>
      </c>
      <c r="AA29" s="7" t="s">
        <v>122</v>
      </c>
      <c r="AB29" s="7"/>
    </row>
    <row r="30" spans="1:32" ht="28.5" hidden="1" customHeight="1" x14ac:dyDescent="0.2">
      <c r="A30" s="41">
        <v>20</v>
      </c>
      <c r="B30" s="162" t="s">
        <v>123</v>
      </c>
      <c r="C30" s="188">
        <v>80008190268</v>
      </c>
      <c r="D30" s="292" t="s">
        <v>124</v>
      </c>
      <c r="E30" s="162" t="s">
        <v>125</v>
      </c>
      <c r="F30" s="162" t="s">
        <v>102</v>
      </c>
      <c r="G30" s="162" t="s">
        <v>126</v>
      </c>
      <c r="H30" s="50">
        <v>5</v>
      </c>
      <c r="I30" s="69" t="s">
        <v>47</v>
      </c>
      <c r="J30" s="70">
        <v>8374.26</v>
      </c>
      <c r="K30" s="70">
        <f t="shared" si="7"/>
        <v>55488.1</v>
      </c>
      <c r="L30" s="71">
        <f t="shared" si="1"/>
        <v>63862.36</v>
      </c>
      <c r="M30" s="282">
        <v>21380.41</v>
      </c>
      <c r="N30" s="71"/>
      <c r="O30" s="71">
        <f t="shared" si="8"/>
        <v>42481.95</v>
      </c>
      <c r="P30" s="71"/>
      <c r="Q30" s="71">
        <f t="shared" si="9"/>
        <v>42481.95</v>
      </c>
      <c r="R30" s="122">
        <f>ROUND(X$4/L$249*L30,8)</f>
        <v>21499.66801985</v>
      </c>
      <c r="S30" s="71">
        <f t="shared" si="2"/>
        <v>21499.67</v>
      </c>
      <c r="T30" s="71">
        <f t="shared" si="11"/>
        <v>63981.619999999995</v>
      </c>
      <c r="U30" s="72" t="s">
        <v>47</v>
      </c>
      <c r="V30" s="102">
        <f t="shared" si="4"/>
        <v>2559.2600000000002</v>
      </c>
      <c r="W30" s="73">
        <f t="shared" si="5"/>
        <v>2</v>
      </c>
      <c r="X30" s="74">
        <f t="shared" si="6"/>
        <v>61420.359999999993</v>
      </c>
      <c r="Y30" s="289">
        <v>1428</v>
      </c>
      <c r="Z30" s="289">
        <v>1831</v>
      </c>
      <c r="AA30" s="7"/>
      <c r="AB30" s="7"/>
    </row>
    <row r="31" spans="1:32" ht="28.5" hidden="1" customHeight="1" x14ac:dyDescent="0.2">
      <c r="A31" s="251">
        <v>21</v>
      </c>
      <c r="B31" s="252" t="s">
        <v>127</v>
      </c>
      <c r="C31" s="253">
        <v>80008090260</v>
      </c>
      <c r="D31" s="295" t="s">
        <v>128</v>
      </c>
      <c r="E31" s="252" t="s">
        <v>129</v>
      </c>
      <c r="F31" s="252" t="s">
        <v>130</v>
      </c>
      <c r="G31" s="254" t="s">
        <v>131</v>
      </c>
      <c r="H31" s="251">
        <v>2</v>
      </c>
      <c r="I31" s="255" t="s">
        <v>47</v>
      </c>
      <c r="J31" s="277">
        <v>8374.26</v>
      </c>
      <c r="K31" s="277">
        <f t="shared" si="7"/>
        <v>22195.24</v>
      </c>
      <c r="L31" s="256">
        <f t="shared" si="1"/>
        <v>30569.5</v>
      </c>
      <c r="M31" s="283">
        <v>10230.73</v>
      </c>
      <c r="N31" s="256"/>
      <c r="O31" s="256">
        <f t="shared" si="8"/>
        <v>20338.77</v>
      </c>
      <c r="P31" s="256"/>
      <c r="Q31" s="256">
        <f t="shared" si="9"/>
        <v>20338.77</v>
      </c>
      <c r="R31" s="257">
        <v>0</v>
      </c>
      <c r="S31" s="256">
        <f t="shared" si="2"/>
        <v>0</v>
      </c>
      <c r="T31" s="256">
        <f t="shared" si="11"/>
        <v>20338.77</v>
      </c>
      <c r="U31" s="258" t="s">
        <v>47</v>
      </c>
      <c r="V31" s="354">
        <f t="shared" si="4"/>
        <v>813.55</v>
      </c>
      <c r="W31" s="259">
        <f t="shared" si="5"/>
        <v>2</v>
      </c>
      <c r="X31" s="260">
        <f t="shared" si="6"/>
        <v>19523.22</v>
      </c>
      <c r="Y31" s="340">
        <v>1429</v>
      </c>
      <c r="Z31" s="339">
        <v>1832</v>
      </c>
      <c r="AA31" s="7"/>
      <c r="AB31" s="7" t="s">
        <v>132</v>
      </c>
    </row>
    <row r="32" spans="1:32" ht="28.5" hidden="1" customHeight="1" x14ac:dyDescent="0.2">
      <c r="A32" s="41">
        <v>22</v>
      </c>
      <c r="B32" s="162" t="s">
        <v>133</v>
      </c>
      <c r="C32" s="188">
        <v>80008070262</v>
      </c>
      <c r="D32" s="292" t="s">
        <v>134</v>
      </c>
      <c r="E32" s="162" t="s">
        <v>129</v>
      </c>
      <c r="F32" s="162" t="s">
        <v>135</v>
      </c>
      <c r="G32" s="161" t="s">
        <v>136</v>
      </c>
      <c r="H32" s="41">
        <v>6</v>
      </c>
      <c r="I32" s="69" t="s">
        <v>47</v>
      </c>
      <c r="J32" s="70">
        <v>8374.26</v>
      </c>
      <c r="K32" s="70">
        <f t="shared" si="7"/>
        <v>66585.72</v>
      </c>
      <c r="L32" s="71">
        <f t="shared" si="1"/>
        <v>74959.98</v>
      </c>
      <c r="M32" s="282">
        <v>21380.41</v>
      </c>
      <c r="N32" s="71"/>
      <c r="O32" s="71">
        <f t="shared" si="8"/>
        <v>53579.569999999992</v>
      </c>
      <c r="P32" s="71"/>
      <c r="Q32" s="71">
        <f t="shared" si="9"/>
        <v>53579.569999999992</v>
      </c>
      <c r="R32" s="122">
        <f t="shared" ref="R32:R63" si="12">ROUND(X$4/L$249*L32,8)</f>
        <v>25235.752088929999</v>
      </c>
      <c r="S32" s="303">
        <f>ROUND(R32,2)-0.01</f>
        <v>25235.74</v>
      </c>
      <c r="T32" s="71">
        <f t="shared" si="11"/>
        <v>78815.31</v>
      </c>
      <c r="U32" s="72" t="s">
        <v>47</v>
      </c>
      <c r="V32" s="102">
        <f t="shared" si="4"/>
        <v>3152.61</v>
      </c>
      <c r="W32" s="73">
        <f t="shared" si="5"/>
        <v>2</v>
      </c>
      <c r="X32" s="74">
        <f t="shared" si="6"/>
        <v>75660.7</v>
      </c>
      <c r="Y32" s="289">
        <v>1430</v>
      </c>
      <c r="Z32" s="289">
        <v>1833</v>
      </c>
      <c r="AA32" s="7"/>
      <c r="AB32" s="7"/>
    </row>
    <row r="33" spans="1:30" ht="28.5" hidden="1" customHeight="1" x14ac:dyDescent="0.2">
      <c r="A33" s="41">
        <v>23</v>
      </c>
      <c r="B33" s="162" t="s">
        <v>137</v>
      </c>
      <c r="C33" s="188" t="s">
        <v>138</v>
      </c>
      <c r="D33" s="292" t="s">
        <v>139</v>
      </c>
      <c r="E33" s="162" t="s">
        <v>140</v>
      </c>
      <c r="F33" s="162" t="s">
        <v>141</v>
      </c>
      <c r="G33" s="161" t="s">
        <v>142</v>
      </c>
      <c r="H33" s="41">
        <v>2</v>
      </c>
      <c r="I33" s="69" t="s">
        <v>47</v>
      </c>
      <c r="J33" s="70">
        <v>8374.26</v>
      </c>
      <c r="K33" s="70">
        <f t="shared" si="7"/>
        <v>22195.24</v>
      </c>
      <c r="L33" s="71">
        <f t="shared" si="1"/>
        <v>30569.5</v>
      </c>
      <c r="M33" s="282">
        <v>10230.73</v>
      </c>
      <c r="N33" s="71"/>
      <c r="O33" s="71">
        <f t="shared" si="8"/>
        <v>20338.77</v>
      </c>
      <c r="P33" s="71"/>
      <c r="Q33" s="71">
        <f t="shared" si="9"/>
        <v>20338.77</v>
      </c>
      <c r="R33" s="122">
        <f t="shared" si="12"/>
        <v>10291.41581258</v>
      </c>
      <c r="S33" s="71">
        <f t="shared" si="2"/>
        <v>10291.42</v>
      </c>
      <c r="T33" s="71">
        <f t="shared" si="11"/>
        <v>30630.190000000002</v>
      </c>
      <c r="U33" s="72" t="s">
        <v>47</v>
      </c>
      <c r="V33" s="102">
        <f t="shared" si="4"/>
        <v>1225.21</v>
      </c>
      <c r="W33" s="73">
        <f t="shared" si="5"/>
        <v>2</v>
      </c>
      <c r="X33" s="74">
        <f t="shared" si="6"/>
        <v>29402.980000000003</v>
      </c>
      <c r="Y33" s="289">
        <v>1431</v>
      </c>
      <c r="Z33" s="338">
        <v>1834</v>
      </c>
      <c r="AA33" s="7"/>
      <c r="AB33" s="7"/>
    </row>
    <row r="34" spans="1:30" ht="28.5" hidden="1" customHeight="1" x14ac:dyDescent="0.2">
      <c r="A34" s="41">
        <v>24</v>
      </c>
      <c r="B34" s="162" t="s">
        <v>143</v>
      </c>
      <c r="C34" s="188">
        <v>81000010264</v>
      </c>
      <c r="D34" s="292" t="s">
        <v>144</v>
      </c>
      <c r="E34" s="162" t="s">
        <v>145</v>
      </c>
      <c r="F34" s="162" t="s">
        <v>146</v>
      </c>
      <c r="G34" s="161" t="s">
        <v>146</v>
      </c>
      <c r="H34" s="41">
        <v>2</v>
      </c>
      <c r="I34" s="69" t="s">
        <v>47</v>
      </c>
      <c r="J34" s="70">
        <v>8374.26</v>
      </c>
      <c r="K34" s="70">
        <f t="shared" si="7"/>
        <v>22195.24</v>
      </c>
      <c r="L34" s="71">
        <f t="shared" si="1"/>
        <v>30569.5</v>
      </c>
      <c r="M34" s="282">
        <v>13947.29</v>
      </c>
      <c r="N34" s="71"/>
      <c r="O34" s="71">
        <f t="shared" si="8"/>
        <v>16622.21</v>
      </c>
      <c r="P34" s="71"/>
      <c r="Q34" s="71">
        <f t="shared" si="9"/>
        <v>16622.21</v>
      </c>
      <c r="R34" s="122">
        <f t="shared" si="12"/>
        <v>10291.41581258</v>
      </c>
      <c r="S34" s="71">
        <f t="shared" si="2"/>
        <v>10291.42</v>
      </c>
      <c r="T34" s="71">
        <f t="shared" si="11"/>
        <v>26913.629999999997</v>
      </c>
      <c r="U34" s="72" t="s">
        <v>47</v>
      </c>
      <c r="V34" s="102">
        <f t="shared" si="4"/>
        <v>1076.55</v>
      </c>
      <c r="W34" s="73">
        <f t="shared" si="5"/>
        <v>2</v>
      </c>
      <c r="X34" s="74">
        <f t="shared" si="6"/>
        <v>25835.079999999998</v>
      </c>
      <c r="Y34" s="289">
        <v>1432</v>
      </c>
      <c r="Z34" s="289">
        <v>1835</v>
      </c>
      <c r="AA34" s="7"/>
      <c r="AB34" s="7"/>
      <c r="AC34" s="9" t="s">
        <v>147</v>
      </c>
      <c r="AD34" s="9" t="s">
        <v>148</v>
      </c>
    </row>
    <row r="35" spans="1:30" ht="28.5" hidden="1" customHeight="1" x14ac:dyDescent="0.2">
      <c r="A35" s="41">
        <v>25</v>
      </c>
      <c r="B35" s="162" t="s">
        <v>149</v>
      </c>
      <c r="C35" s="188">
        <v>81000110262</v>
      </c>
      <c r="D35" s="292" t="s">
        <v>150</v>
      </c>
      <c r="E35" s="162" t="s">
        <v>145</v>
      </c>
      <c r="F35" s="162" t="s">
        <v>151</v>
      </c>
      <c r="G35" s="162" t="s">
        <v>152</v>
      </c>
      <c r="H35" s="50">
        <v>5</v>
      </c>
      <c r="I35" s="69" t="s">
        <v>47</v>
      </c>
      <c r="J35" s="70">
        <v>8374.26</v>
      </c>
      <c r="K35" s="70">
        <f t="shared" si="7"/>
        <v>55488.1</v>
      </c>
      <c r="L35" s="71">
        <f t="shared" si="1"/>
        <v>63862.36</v>
      </c>
      <c r="M35" s="282">
        <v>21380.41</v>
      </c>
      <c r="N35" s="71"/>
      <c r="O35" s="71">
        <f t="shared" si="8"/>
        <v>42481.95</v>
      </c>
      <c r="P35" s="71"/>
      <c r="Q35" s="71">
        <f t="shared" si="9"/>
        <v>42481.95</v>
      </c>
      <c r="R35" s="122">
        <f t="shared" si="12"/>
        <v>21499.66801985</v>
      </c>
      <c r="S35" s="71">
        <f t="shared" si="2"/>
        <v>21499.67</v>
      </c>
      <c r="T35" s="71">
        <f t="shared" si="11"/>
        <v>63981.619999999995</v>
      </c>
      <c r="U35" s="72" t="s">
        <v>47</v>
      </c>
      <c r="V35" s="102">
        <f t="shared" si="4"/>
        <v>2559.2600000000002</v>
      </c>
      <c r="W35" s="73">
        <f t="shared" si="5"/>
        <v>2</v>
      </c>
      <c r="X35" s="74">
        <f t="shared" si="6"/>
        <v>61420.359999999993</v>
      </c>
      <c r="Y35" s="289">
        <v>1433</v>
      </c>
      <c r="Z35" s="338">
        <v>1836</v>
      </c>
      <c r="AA35" s="7"/>
      <c r="AB35" s="7"/>
      <c r="AC35" s="9" t="s">
        <v>153</v>
      </c>
      <c r="AD35" s="9" t="s">
        <v>154</v>
      </c>
    </row>
    <row r="36" spans="1:30" ht="28.5" hidden="1" customHeight="1" x14ac:dyDescent="0.2">
      <c r="A36" s="41">
        <v>26</v>
      </c>
      <c r="B36" s="162" t="s">
        <v>155</v>
      </c>
      <c r="C36" s="188" t="s">
        <v>156</v>
      </c>
      <c r="D36" s="292" t="s">
        <v>157</v>
      </c>
      <c r="E36" s="162" t="s">
        <v>145</v>
      </c>
      <c r="F36" s="162" t="s">
        <v>158</v>
      </c>
      <c r="G36" s="161" t="s">
        <v>159</v>
      </c>
      <c r="H36" s="41">
        <v>3</v>
      </c>
      <c r="I36" s="69" t="s">
        <v>47</v>
      </c>
      <c r="J36" s="70">
        <v>8374.26</v>
      </c>
      <c r="K36" s="70">
        <f t="shared" si="7"/>
        <v>33292.86</v>
      </c>
      <c r="L36" s="71">
        <f t="shared" si="1"/>
        <v>41667.120000000003</v>
      </c>
      <c r="M36" s="282">
        <v>13947.29</v>
      </c>
      <c r="N36" s="71"/>
      <c r="O36" s="71">
        <f t="shared" si="8"/>
        <v>27719.83</v>
      </c>
      <c r="P36" s="71"/>
      <c r="Q36" s="71">
        <f t="shared" si="9"/>
        <v>27719.83</v>
      </c>
      <c r="R36" s="122">
        <f t="shared" si="12"/>
        <v>14027.499881670001</v>
      </c>
      <c r="S36" s="71">
        <f t="shared" si="2"/>
        <v>14027.5</v>
      </c>
      <c r="T36" s="71">
        <f t="shared" si="11"/>
        <v>41747.33</v>
      </c>
      <c r="U36" s="72" t="s">
        <v>47</v>
      </c>
      <c r="V36" s="102">
        <f t="shared" si="4"/>
        <v>1669.89</v>
      </c>
      <c r="W36" s="73">
        <f t="shared" si="5"/>
        <v>2</v>
      </c>
      <c r="X36" s="74">
        <f t="shared" si="6"/>
        <v>40075.440000000002</v>
      </c>
      <c r="Y36" s="289">
        <v>1434</v>
      </c>
      <c r="Z36" s="289">
        <v>1837</v>
      </c>
      <c r="AA36" s="7"/>
      <c r="AB36" s="7"/>
    </row>
    <row r="37" spans="1:30" ht="28.5" hidden="1" customHeight="1" x14ac:dyDescent="0.2">
      <c r="A37" s="41">
        <v>27</v>
      </c>
      <c r="B37" s="162" t="s">
        <v>160</v>
      </c>
      <c r="C37" s="188">
        <v>81000090266</v>
      </c>
      <c r="D37" s="292" t="s">
        <v>161</v>
      </c>
      <c r="E37" s="162" t="s">
        <v>145</v>
      </c>
      <c r="F37" s="162" t="s">
        <v>107</v>
      </c>
      <c r="G37" s="162" t="s">
        <v>162</v>
      </c>
      <c r="H37" s="50">
        <v>6</v>
      </c>
      <c r="I37" s="69" t="s">
        <v>47</v>
      </c>
      <c r="J37" s="70">
        <v>8374.26</v>
      </c>
      <c r="K37" s="70">
        <f t="shared" si="7"/>
        <v>66585.72</v>
      </c>
      <c r="L37" s="71">
        <f t="shared" si="1"/>
        <v>74959.98</v>
      </c>
      <c r="M37" s="282">
        <v>21380.41</v>
      </c>
      <c r="N37" s="71"/>
      <c r="O37" s="71">
        <f t="shared" si="8"/>
        <v>53579.569999999992</v>
      </c>
      <c r="P37" s="71"/>
      <c r="Q37" s="71">
        <f t="shared" si="9"/>
        <v>53579.569999999992</v>
      </c>
      <c r="R37" s="122">
        <f t="shared" si="12"/>
        <v>25235.752088929999</v>
      </c>
      <c r="S37" s="303">
        <f>ROUND(R37,2)-0.01</f>
        <v>25235.74</v>
      </c>
      <c r="T37" s="71">
        <f t="shared" si="11"/>
        <v>78815.31</v>
      </c>
      <c r="U37" s="72" t="s">
        <v>47</v>
      </c>
      <c r="V37" s="102">
        <f t="shared" si="4"/>
        <v>3152.61</v>
      </c>
      <c r="W37" s="73">
        <f t="shared" si="5"/>
        <v>2</v>
      </c>
      <c r="X37" s="74">
        <f t="shared" si="6"/>
        <v>75660.7</v>
      </c>
      <c r="Y37" s="289">
        <v>1435</v>
      </c>
      <c r="Z37" s="338">
        <v>1838</v>
      </c>
      <c r="AA37" s="7"/>
      <c r="AB37" s="7"/>
      <c r="AC37" s="9" t="s">
        <v>163</v>
      </c>
      <c r="AD37" s="9">
        <v>74</v>
      </c>
    </row>
    <row r="38" spans="1:30" ht="28.5" hidden="1" customHeight="1" x14ac:dyDescent="0.2">
      <c r="A38" s="41">
        <v>28</v>
      </c>
      <c r="B38" s="162" t="s">
        <v>164</v>
      </c>
      <c r="C38" s="188">
        <v>81000170266</v>
      </c>
      <c r="D38" s="292" t="s">
        <v>165</v>
      </c>
      <c r="E38" s="162" t="s">
        <v>145</v>
      </c>
      <c r="F38" s="162" t="s">
        <v>135</v>
      </c>
      <c r="G38" s="161" t="s">
        <v>166</v>
      </c>
      <c r="H38" s="41">
        <v>4</v>
      </c>
      <c r="I38" s="69" t="s">
        <v>47</v>
      </c>
      <c r="J38" s="70">
        <v>8374.26</v>
      </c>
      <c r="K38" s="70">
        <f t="shared" si="7"/>
        <v>44390.48</v>
      </c>
      <c r="L38" s="71">
        <f t="shared" si="1"/>
        <v>52764.740000000005</v>
      </c>
      <c r="M38" s="282">
        <v>17663.849999999999</v>
      </c>
      <c r="N38" s="71"/>
      <c r="O38" s="71">
        <f t="shared" si="8"/>
        <v>35100.890000000007</v>
      </c>
      <c r="P38" s="71"/>
      <c r="Q38" s="71">
        <f t="shared" si="9"/>
        <v>35100.890000000007</v>
      </c>
      <c r="R38" s="122">
        <f t="shared" si="12"/>
        <v>17763.583950759999</v>
      </c>
      <c r="S38" s="71">
        <f t="shared" si="2"/>
        <v>17763.580000000002</v>
      </c>
      <c r="T38" s="71">
        <f t="shared" si="11"/>
        <v>52864.470000000008</v>
      </c>
      <c r="U38" s="72" t="s">
        <v>47</v>
      </c>
      <c r="V38" s="102">
        <f t="shared" si="4"/>
        <v>2114.58</v>
      </c>
      <c r="W38" s="73">
        <f t="shared" si="5"/>
        <v>2</v>
      </c>
      <c r="X38" s="74">
        <f t="shared" si="6"/>
        <v>50747.890000000007</v>
      </c>
      <c r="Y38" s="289">
        <v>1436</v>
      </c>
      <c r="Z38" s="289">
        <v>1839</v>
      </c>
      <c r="AA38" s="7"/>
      <c r="AB38" s="7"/>
    </row>
    <row r="39" spans="1:30" ht="28.5" hidden="1" customHeight="1" x14ac:dyDescent="0.2">
      <c r="A39" s="41">
        <v>29</v>
      </c>
      <c r="B39" s="162" t="s">
        <v>167</v>
      </c>
      <c r="C39" s="188">
        <v>81000150268</v>
      </c>
      <c r="D39" s="292" t="s">
        <v>168</v>
      </c>
      <c r="E39" s="162" t="s">
        <v>145</v>
      </c>
      <c r="F39" s="162" t="s">
        <v>135</v>
      </c>
      <c r="G39" s="161" t="s">
        <v>169</v>
      </c>
      <c r="H39" s="41">
        <v>4</v>
      </c>
      <c r="I39" s="69" t="s">
        <v>47</v>
      </c>
      <c r="J39" s="70">
        <v>8374.26</v>
      </c>
      <c r="K39" s="70">
        <f t="shared" si="7"/>
        <v>44390.48</v>
      </c>
      <c r="L39" s="71">
        <f t="shared" si="1"/>
        <v>52764.740000000005</v>
      </c>
      <c r="M39" s="282">
        <v>17663.849999999999</v>
      </c>
      <c r="N39" s="71"/>
      <c r="O39" s="71">
        <f t="shared" si="8"/>
        <v>35100.890000000007</v>
      </c>
      <c r="P39" s="71"/>
      <c r="Q39" s="71">
        <f t="shared" si="9"/>
        <v>35100.890000000007</v>
      </c>
      <c r="R39" s="122">
        <f t="shared" si="12"/>
        <v>17763.583950759999</v>
      </c>
      <c r="S39" s="71">
        <f t="shared" si="2"/>
        <v>17763.580000000002</v>
      </c>
      <c r="T39" s="71">
        <f t="shared" si="11"/>
        <v>52864.470000000008</v>
      </c>
      <c r="U39" s="72" t="s">
        <v>47</v>
      </c>
      <c r="V39" s="102">
        <f t="shared" si="4"/>
        <v>2114.58</v>
      </c>
      <c r="W39" s="73">
        <f t="shared" si="5"/>
        <v>2</v>
      </c>
      <c r="X39" s="74">
        <f t="shared" si="6"/>
        <v>50747.890000000007</v>
      </c>
      <c r="Y39" s="289">
        <v>1437</v>
      </c>
      <c r="Z39" s="289">
        <v>1840</v>
      </c>
      <c r="AA39" s="7"/>
      <c r="AB39" s="7"/>
    </row>
    <row r="40" spans="1:30" ht="28.5" hidden="1" customHeight="1" x14ac:dyDescent="0.2">
      <c r="A40" s="41">
        <v>30</v>
      </c>
      <c r="B40" s="162" t="s">
        <v>170</v>
      </c>
      <c r="C40" s="188">
        <v>81000130260</v>
      </c>
      <c r="D40" s="292" t="s">
        <v>171</v>
      </c>
      <c r="E40" s="162" t="s">
        <v>145</v>
      </c>
      <c r="F40" s="162" t="s">
        <v>172</v>
      </c>
      <c r="G40" s="161" t="s">
        <v>173</v>
      </c>
      <c r="H40" s="41">
        <v>3</v>
      </c>
      <c r="I40" s="69" t="s">
        <v>47</v>
      </c>
      <c r="J40" s="70">
        <v>8374.26</v>
      </c>
      <c r="K40" s="70">
        <f t="shared" si="7"/>
        <v>33292.86</v>
      </c>
      <c r="L40" s="71">
        <f t="shared" si="1"/>
        <v>41667.120000000003</v>
      </c>
      <c r="M40" s="282">
        <v>13947.29</v>
      </c>
      <c r="N40" s="71"/>
      <c r="O40" s="71">
        <f t="shared" si="8"/>
        <v>27719.83</v>
      </c>
      <c r="P40" s="71"/>
      <c r="Q40" s="71">
        <f t="shared" si="9"/>
        <v>27719.83</v>
      </c>
      <c r="R40" s="122">
        <f t="shared" si="12"/>
        <v>14027.499881670001</v>
      </c>
      <c r="S40" s="71">
        <f t="shared" si="2"/>
        <v>14027.5</v>
      </c>
      <c r="T40" s="71">
        <f t="shared" si="11"/>
        <v>41747.33</v>
      </c>
      <c r="U40" s="72" t="s">
        <v>47</v>
      </c>
      <c r="V40" s="102">
        <f t="shared" si="4"/>
        <v>1669.89</v>
      </c>
      <c r="W40" s="73">
        <f t="shared" si="5"/>
        <v>2</v>
      </c>
      <c r="X40" s="74">
        <f t="shared" si="6"/>
        <v>40075.440000000002</v>
      </c>
      <c r="Y40" s="289">
        <v>1438</v>
      </c>
      <c r="Z40" s="289">
        <v>1841</v>
      </c>
      <c r="AA40" s="7"/>
      <c r="AB40" s="7"/>
    </row>
    <row r="41" spans="1:30" ht="28.5" hidden="1" customHeight="1" x14ac:dyDescent="0.2">
      <c r="A41" s="41">
        <v>31</v>
      </c>
      <c r="B41" s="162" t="s">
        <v>174</v>
      </c>
      <c r="C41" s="185" t="s">
        <v>175</v>
      </c>
      <c r="D41" s="292" t="s">
        <v>176</v>
      </c>
      <c r="E41" s="162" t="s">
        <v>145</v>
      </c>
      <c r="F41" s="162" t="s">
        <v>177</v>
      </c>
      <c r="G41" s="162" t="s">
        <v>178</v>
      </c>
      <c r="H41" s="50">
        <v>5</v>
      </c>
      <c r="I41" s="69" t="s">
        <v>47</v>
      </c>
      <c r="J41" s="70">
        <v>8374.26</v>
      </c>
      <c r="K41" s="70">
        <f t="shared" si="7"/>
        <v>55488.1</v>
      </c>
      <c r="L41" s="71">
        <f t="shared" si="1"/>
        <v>63862.36</v>
      </c>
      <c r="M41" s="282">
        <v>17663.849999999999</v>
      </c>
      <c r="N41" s="71"/>
      <c r="O41" s="71">
        <f t="shared" si="8"/>
        <v>46198.51</v>
      </c>
      <c r="P41" s="71"/>
      <c r="Q41" s="71">
        <f t="shared" si="9"/>
        <v>46198.51</v>
      </c>
      <c r="R41" s="122">
        <f t="shared" si="12"/>
        <v>21499.66801985</v>
      </c>
      <c r="S41" s="71">
        <f t="shared" si="2"/>
        <v>21499.67</v>
      </c>
      <c r="T41" s="71">
        <f t="shared" si="11"/>
        <v>67698.179999999993</v>
      </c>
      <c r="U41" s="72" t="s">
        <v>47</v>
      </c>
      <c r="V41" s="102">
        <f t="shared" si="4"/>
        <v>2707.93</v>
      </c>
      <c r="W41" s="73">
        <f t="shared" si="5"/>
        <v>2</v>
      </c>
      <c r="X41" s="74">
        <f t="shared" si="6"/>
        <v>64988.249999999993</v>
      </c>
      <c r="Y41" s="289">
        <v>1439</v>
      </c>
      <c r="Z41" s="289">
        <v>1842</v>
      </c>
      <c r="AA41" s="7"/>
      <c r="AB41" s="7"/>
    </row>
    <row r="42" spans="1:30" ht="28.5" hidden="1" customHeight="1" x14ac:dyDescent="0.2">
      <c r="A42" s="41">
        <v>32</v>
      </c>
      <c r="B42" s="162" t="s">
        <v>179</v>
      </c>
      <c r="C42" s="188">
        <v>81000390260</v>
      </c>
      <c r="D42" s="292" t="s">
        <v>180</v>
      </c>
      <c r="E42" s="163" t="s">
        <v>181</v>
      </c>
      <c r="F42" s="162" t="s">
        <v>182</v>
      </c>
      <c r="G42" s="161" t="s">
        <v>183</v>
      </c>
      <c r="H42" s="41">
        <v>8</v>
      </c>
      <c r="I42" s="69" t="s">
        <v>47</v>
      </c>
      <c r="J42" s="70">
        <v>8374.26</v>
      </c>
      <c r="K42" s="70">
        <f t="shared" si="7"/>
        <v>88780.96</v>
      </c>
      <c r="L42" s="71">
        <f t="shared" si="1"/>
        <v>97155.22</v>
      </c>
      <c r="M42" s="282">
        <v>32530.1</v>
      </c>
      <c r="N42" s="71"/>
      <c r="O42" s="71">
        <f t="shared" si="8"/>
        <v>64625.120000000003</v>
      </c>
      <c r="P42" s="71"/>
      <c r="Q42" s="71">
        <f t="shared" si="9"/>
        <v>64625.120000000003</v>
      </c>
      <c r="R42" s="122">
        <f t="shared" si="12"/>
        <v>32707.92022711</v>
      </c>
      <c r="S42" s="303">
        <f>ROUND(R42,2)-0.01</f>
        <v>32707.91</v>
      </c>
      <c r="T42" s="71">
        <f t="shared" si="11"/>
        <v>97333.03</v>
      </c>
      <c r="U42" s="72" t="s">
        <v>47</v>
      </c>
      <c r="V42" s="102">
        <f t="shared" si="4"/>
        <v>3893.32</v>
      </c>
      <c r="W42" s="73">
        <f t="shared" si="5"/>
        <v>2</v>
      </c>
      <c r="X42" s="74">
        <f t="shared" si="6"/>
        <v>93437.709999999992</v>
      </c>
      <c r="Y42" s="289">
        <v>1440</v>
      </c>
      <c r="Z42" s="289">
        <v>1843</v>
      </c>
      <c r="AA42" s="7"/>
      <c r="AB42" s="7"/>
    </row>
    <row r="43" spans="1:30" ht="28.5" hidden="1" customHeight="1" x14ac:dyDescent="0.2">
      <c r="A43" s="41">
        <v>33</v>
      </c>
      <c r="B43" s="162" t="s">
        <v>184</v>
      </c>
      <c r="C43" s="185" t="s">
        <v>185</v>
      </c>
      <c r="D43" s="292" t="s">
        <v>186</v>
      </c>
      <c r="E43" s="162" t="s">
        <v>187</v>
      </c>
      <c r="F43" s="162" t="s">
        <v>188</v>
      </c>
      <c r="G43" s="161" t="s">
        <v>189</v>
      </c>
      <c r="H43" s="41">
        <v>4</v>
      </c>
      <c r="I43" s="69" t="s">
        <v>47</v>
      </c>
      <c r="J43" s="70">
        <v>8374.26</v>
      </c>
      <c r="K43" s="70">
        <f t="shared" si="7"/>
        <v>44390.48</v>
      </c>
      <c r="L43" s="71">
        <f t="shared" si="1"/>
        <v>52764.740000000005</v>
      </c>
      <c r="M43" s="282">
        <v>17663.849999999999</v>
      </c>
      <c r="N43" s="71"/>
      <c r="O43" s="71">
        <f t="shared" si="8"/>
        <v>35100.890000000007</v>
      </c>
      <c r="P43" s="71"/>
      <c r="Q43" s="71">
        <f t="shared" si="9"/>
        <v>35100.890000000007</v>
      </c>
      <c r="R43" s="122">
        <f t="shared" si="12"/>
        <v>17763.583950759999</v>
      </c>
      <c r="S43" s="71">
        <f t="shared" si="2"/>
        <v>17763.580000000002</v>
      </c>
      <c r="T43" s="71">
        <f t="shared" si="11"/>
        <v>52864.470000000008</v>
      </c>
      <c r="U43" s="72" t="s">
        <v>47</v>
      </c>
      <c r="V43" s="102">
        <f t="shared" si="4"/>
        <v>2114.58</v>
      </c>
      <c r="W43" s="73">
        <f t="shared" si="5"/>
        <v>2</v>
      </c>
      <c r="X43" s="74">
        <f t="shared" si="6"/>
        <v>50747.890000000007</v>
      </c>
      <c r="Y43" s="289">
        <v>1441</v>
      </c>
      <c r="Z43" s="289">
        <v>1844</v>
      </c>
      <c r="AA43" s="7"/>
      <c r="AB43" s="7"/>
    </row>
    <row r="44" spans="1:30" ht="28.5" hidden="1" customHeight="1" x14ac:dyDescent="0.2">
      <c r="A44" s="41">
        <v>34</v>
      </c>
      <c r="B44" s="162" t="s">
        <v>190</v>
      </c>
      <c r="C44" s="188">
        <v>95001150267</v>
      </c>
      <c r="D44" s="292" t="s">
        <v>191</v>
      </c>
      <c r="E44" s="162" t="s">
        <v>192</v>
      </c>
      <c r="F44" s="162" t="s">
        <v>193</v>
      </c>
      <c r="G44" s="161" t="s">
        <v>194</v>
      </c>
      <c r="H44" s="41">
        <v>3</v>
      </c>
      <c r="I44" s="69" t="s">
        <v>47</v>
      </c>
      <c r="J44" s="70">
        <v>8374.26</v>
      </c>
      <c r="K44" s="70">
        <f t="shared" si="7"/>
        <v>33292.86</v>
      </c>
      <c r="L44" s="71">
        <f t="shared" si="1"/>
        <v>41667.120000000003</v>
      </c>
      <c r="M44" s="282">
        <v>13947.29</v>
      </c>
      <c r="N44" s="71"/>
      <c r="O44" s="71">
        <f t="shared" si="8"/>
        <v>27719.83</v>
      </c>
      <c r="P44" s="71"/>
      <c r="Q44" s="71">
        <f t="shared" si="9"/>
        <v>27719.83</v>
      </c>
      <c r="R44" s="122">
        <f t="shared" si="12"/>
        <v>14027.499881670001</v>
      </c>
      <c r="S44" s="71">
        <f t="shared" si="2"/>
        <v>14027.5</v>
      </c>
      <c r="T44" s="71">
        <f t="shared" si="11"/>
        <v>41747.33</v>
      </c>
      <c r="U44" s="72" t="s">
        <v>47</v>
      </c>
      <c r="V44" s="102">
        <f t="shared" si="4"/>
        <v>1669.89</v>
      </c>
      <c r="W44" s="73">
        <f t="shared" si="5"/>
        <v>2</v>
      </c>
      <c r="X44" s="74">
        <f t="shared" si="6"/>
        <v>40075.440000000002</v>
      </c>
      <c r="Y44" s="289">
        <v>1442</v>
      </c>
      <c r="Z44" s="289">
        <v>1845</v>
      </c>
      <c r="AA44" s="7"/>
      <c r="AB44" s="7"/>
    </row>
    <row r="45" spans="1:30" ht="28.5" hidden="1" customHeight="1" x14ac:dyDescent="0.2">
      <c r="A45" s="41">
        <v>35</v>
      </c>
      <c r="B45" s="162" t="s">
        <v>195</v>
      </c>
      <c r="C45" s="188" t="s">
        <v>196</v>
      </c>
      <c r="D45" s="292" t="s">
        <v>197</v>
      </c>
      <c r="E45" s="162" t="s">
        <v>192</v>
      </c>
      <c r="F45" s="162" t="s">
        <v>198</v>
      </c>
      <c r="G45" s="161" t="s">
        <v>199</v>
      </c>
      <c r="H45" s="41">
        <v>3</v>
      </c>
      <c r="I45" s="69" t="s">
        <v>47</v>
      </c>
      <c r="J45" s="70">
        <v>8374.26</v>
      </c>
      <c r="K45" s="70">
        <f t="shared" si="7"/>
        <v>33292.86</v>
      </c>
      <c r="L45" s="71">
        <f t="shared" si="1"/>
        <v>41667.120000000003</v>
      </c>
      <c r="M45" s="282">
        <v>13947.29</v>
      </c>
      <c r="N45" s="71"/>
      <c r="O45" s="71">
        <f t="shared" si="8"/>
        <v>27719.83</v>
      </c>
      <c r="P45" s="71"/>
      <c r="Q45" s="71">
        <f t="shared" si="9"/>
        <v>27719.83</v>
      </c>
      <c r="R45" s="122">
        <f t="shared" si="12"/>
        <v>14027.499881670001</v>
      </c>
      <c r="S45" s="71">
        <f t="shared" si="2"/>
        <v>14027.5</v>
      </c>
      <c r="T45" s="71">
        <f t="shared" si="11"/>
        <v>41747.33</v>
      </c>
      <c r="U45" s="72" t="s">
        <v>47</v>
      </c>
      <c r="V45" s="102">
        <f t="shared" si="4"/>
        <v>1669.89</v>
      </c>
      <c r="W45" s="73">
        <f t="shared" si="5"/>
        <v>2</v>
      </c>
      <c r="X45" s="74">
        <f t="shared" si="6"/>
        <v>40075.440000000002</v>
      </c>
      <c r="Y45" s="289">
        <v>1444</v>
      </c>
      <c r="Z45" s="289">
        <v>1847</v>
      </c>
      <c r="AA45" s="7"/>
    </row>
    <row r="46" spans="1:30" ht="28.5" hidden="1" customHeight="1" x14ac:dyDescent="0.2">
      <c r="A46" s="41">
        <v>36</v>
      </c>
      <c r="B46" s="162" t="s">
        <v>200</v>
      </c>
      <c r="C46" s="185" t="s">
        <v>201</v>
      </c>
      <c r="D46" s="292" t="s">
        <v>202</v>
      </c>
      <c r="E46" s="162" t="s">
        <v>203</v>
      </c>
      <c r="F46" s="162" t="s">
        <v>204</v>
      </c>
      <c r="G46" s="161" t="s">
        <v>205</v>
      </c>
      <c r="H46" s="41">
        <v>4</v>
      </c>
      <c r="I46" s="69" t="s">
        <v>47</v>
      </c>
      <c r="J46" s="70">
        <v>8374.26</v>
      </c>
      <c r="K46" s="70">
        <f t="shared" si="7"/>
        <v>44390.48</v>
      </c>
      <c r="L46" s="71">
        <f t="shared" si="1"/>
        <v>52764.740000000005</v>
      </c>
      <c r="M46" s="282">
        <v>10230.73</v>
      </c>
      <c r="N46" s="71"/>
      <c r="O46" s="71">
        <f t="shared" si="8"/>
        <v>42534.010000000009</v>
      </c>
      <c r="P46" s="71"/>
      <c r="Q46" s="71">
        <f t="shared" si="9"/>
        <v>42534.010000000009</v>
      </c>
      <c r="R46" s="122">
        <f t="shared" si="12"/>
        <v>17763.583950759999</v>
      </c>
      <c r="S46" s="71">
        <f t="shared" si="2"/>
        <v>17763.580000000002</v>
      </c>
      <c r="T46" s="71">
        <f t="shared" si="11"/>
        <v>60297.590000000011</v>
      </c>
      <c r="U46" s="72" t="s">
        <v>47</v>
      </c>
      <c r="V46" s="102">
        <f t="shared" si="4"/>
        <v>2411.9</v>
      </c>
      <c r="W46" s="73">
        <f t="shared" si="5"/>
        <v>2</v>
      </c>
      <c r="X46" s="74">
        <f t="shared" si="6"/>
        <v>57883.69000000001</v>
      </c>
      <c r="Y46" s="289">
        <v>1446</v>
      </c>
      <c r="Z46" s="289">
        <v>1849</v>
      </c>
      <c r="AA46" s="7"/>
      <c r="AB46" s="7"/>
    </row>
    <row r="47" spans="1:30" ht="28.5" hidden="1" customHeight="1" x14ac:dyDescent="0.2">
      <c r="A47" s="41">
        <v>37</v>
      </c>
      <c r="B47" s="162" t="s">
        <v>206</v>
      </c>
      <c r="C47" s="188" t="s">
        <v>207</v>
      </c>
      <c r="D47" s="292" t="s">
        <v>208</v>
      </c>
      <c r="E47" s="162" t="s">
        <v>209</v>
      </c>
      <c r="F47" s="162" t="s">
        <v>116</v>
      </c>
      <c r="G47" s="161" t="s">
        <v>210</v>
      </c>
      <c r="H47" s="41">
        <v>3</v>
      </c>
      <c r="I47" s="69" t="s">
        <v>47</v>
      </c>
      <c r="J47" s="70">
        <v>8374.26</v>
      </c>
      <c r="K47" s="70">
        <f t="shared" si="7"/>
        <v>33292.86</v>
      </c>
      <c r="L47" s="71">
        <f t="shared" si="1"/>
        <v>41667.120000000003</v>
      </c>
      <c r="M47" s="282">
        <v>13947.29</v>
      </c>
      <c r="N47" s="71"/>
      <c r="O47" s="71">
        <f t="shared" si="8"/>
        <v>27719.83</v>
      </c>
      <c r="P47" s="71"/>
      <c r="Q47" s="71">
        <f t="shared" si="9"/>
        <v>27719.83</v>
      </c>
      <c r="R47" s="122">
        <f t="shared" si="12"/>
        <v>14027.499881670001</v>
      </c>
      <c r="S47" s="71">
        <f t="shared" si="2"/>
        <v>14027.5</v>
      </c>
      <c r="T47" s="71">
        <f t="shared" si="11"/>
        <v>41747.33</v>
      </c>
      <c r="U47" s="72" t="s">
        <v>47</v>
      </c>
      <c r="V47" s="102">
        <f t="shared" si="4"/>
        <v>1669.89</v>
      </c>
      <c r="W47" s="73">
        <f t="shared" si="5"/>
        <v>2</v>
      </c>
      <c r="X47" s="74">
        <f t="shared" si="6"/>
        <v>40075.440000000002</v>
      </c>
      <c r="Y47" s="289">
        <v>1447</v>
      </c>
      <c r="Z47" s="289">
        <v>1850</v>
      </c>
      <c r="AA47" s="7"/>
      <c r="AB47" s="7"/>
    </row>
    <row r="48" spans="1:30" ht="28.5" hidden="1" customHeight="1" x14ac:dyDescent="0.2">
      <c r="A48" s="41">
        <v>38</v>
      </c>
      <c r="B48" s="162" t="s">
        <v>211</v>
      </c>
      <c r="C48" s="188" t="s">
        <v>212</v>
      </c>
      <c r="D48" s="292" t="s">
        <v>213</v>
      </c>
      <c r="E48" s="162" t="s">
        <v>209</v>
      </c>
      <c r="F48" s="162" t="s">
        <v>214</v>
      </c>
      <c r="G48" s="161" t="s">
        <v>215</v>
      </c>
      <c r="H48" s="41">
        <v>3</v>
      </c>
      <c r="I48" s="69" t="s">
        <v>47</v>
      </c>
      <c r="J48" s="70">
        <v>8374.26</v>
      </c>
      <c r="K48" s="70">
        <f t="shared" si="7"/>
        <v>33292.86</v>
      </c>
      <c r="L48" s="71">
        <f t="shared" si="1"/>
        <v>41667.120000000003</v>
      </c>
      <c r="M48" s="282">
        <v>13947.29</v>
      </c>
      <c r="N48" s="71"/>
      <c r="O48" s="71">
        <f t="shared" si="8"/>
        <v>27719.83</v>
      </c>
      <c r="P48" s="71"/>
      <c r="Q48" s="71">
        <f t="shared" si="9"/>
        <v>27719.83</v>
      </c>
      <c r="R48" s="122">
        <f t="shared" si="12"/>
        <v>14027.499881670001</v>
      </c>
      <c r="S48" s="71">
        <f t="shared" si="2"/>
        <v>14027.5</v>
      </c>
      <c r="T48" s="71">
        <f t="shared" si="11"/>
        <v>41747.33</v>
      </c>
      <c r="U48" s="72" t="s">
        <v>47</v>
      </c>
      <c r="V48" s="102">
        <f t="shared" si="4"/>
        <v>1669.89</v>
      </c>
      <c r="W48" s="73">
        <f t="shared" si="5"/>
        <v>2</v>
      </c>
      <c r="X48" s="74">
        <f t="shared" si="6"/>
        <v>40075.440000000002</v>
      </c>
      <c r="Y48" s="289">
        <v>1449</v>
      </c>
      <c r="Z48" s="289">
        <v>1852</v>
      </c>
      <c r="AA48" s="7"/>
      <c r="AB48" s="7"/>
    </row>
    <row r="49" spans="1:28" ht="28.5" hidden="1" customHeight="1" x14ac:dyDescent="0.2">
      <c r="A49" s="41">
        <v>39</v>
      </c>
      <c r="B49" s="162" t="s">
        <v>216</v>
      </c>
      <c r="C49" s="185" t="s">
        <v>217</v>
      </c>
      <c r="D49" s="292" t="s">
        <v>218</v>
      </c>
      <c r="E49" s="162" t="s">
        <v>219</v>
      </c>
      <c r="F49" s="162" t="s">
        <v>220</v>
      </c>
      <c r="G49" s="161" t="s">
        <v>221</v>
      </c>
      <c r="H49" s="41">
        <v>3</v>
      </c>
      <c r="I49" s="69" t="s">
        <v>47</v>
      </c>
      <c r="J49" s="70">
        <v>8374.26</v>
      </c>
      <c r="K49" s="70">
        <f t="shared" si="7"/>
        <v>33292.86</v>
      </c>
      <c r="L49" s="71">
        <f t="shared" si="1"/>
        <v>41667.120000000003</v>
      </c>
      <c r="M49" s="282">
        <v>13947.29</v>
      </c>
      <c r="N49" s="71"/>
      <c r="O49" s="71">
        <f t="shared" si="8"/>
        <v>27719.83</v>
      </c>
      <c r="P49" s="71"/>
      <c r="Q49" s="71">
        <f t="shared" si="9"/>
        <v>27719.83</v>
      </c>
      <c r="R49" s="122">
        <f t="shared" si="12"/>
        <v>14027.499881670001</v>
      </c>
      <c r="S49" s="71">
        <f t="shared" si="2"/>
        <v>14027.5</v>
      </c>
      <c r="T49" s="71">
        <f t="shared" si="11"/>
        <v>41747.33</v>
      </c>
      <c r="U49" s="72" t="s">
        <v>47</v>
      </c>
      <c r="V49" s="102">
        <f t="shared" si="4"/>
        <v>1669.89</v>
      </c>
      <c r="W49" s="73">
        <f t="shared" si="5"/>
        <v>2</v>
      </c>
      <c r="X49" s="74">
        <f t="shared" si="6"/>
        <v>40075.440000000002</v>
      </c>
      <c r="Y49" s="289">
        <v>1451</v>
      </c>
      <c r="Z49" s="289">
        <v>1854</v>
      </c>
      <c r="AA49" s="7" t="s">
        <v>1068</v>
      </c>
      <c r="AB49" s="7"/>
    </row>
    <row r="50" spans="1:28" ht="28.5" hidden="1" customHeight="1" x14ac:dyDescent="0.2">
      <c r="A50" s="41">
        <v>40</v>
      </c>
      <c r="B50" s="162" t="s">
        <v>222</v>
      </c>
      <c r="C50" s="188" t="s">
        <v>223</v>
      </c>
      <c r="D50" s="292" t="s">
        <v>224</v>
      </c>
      <c r="E50" s="162" t="s">
        <v>219</v>
      </c>
      <c r="F50" s="162" t="s">
        <v>225</v>
      </c>
      <c r="G50" s="161" t="s">
        <v>226</v>
      </c>
      <c r="H50" s="41">
        <v>2</v>
      </c>
      <c r="I50" s="69" t="s">
        <v>47</v>
      </c>
      <c r="J50" s="70">
        <v>8374.26</v>
      </c>
      <c r="K50" s="70">
        <f t="shared" si="7"/>
        <v>22195.24</v>
      </c>
      <c r="L50" s="71">
        <f t="shared" si="1"/>
        <v>30569.5</v>
      </c>
      <c r="M50" s="282">
        <v>10230.73</v>
      </c>
      <c r="N50" s="71"/>
      <c r="O50" s="71">
        <f t="shared" si="8"/>
        <v>20338.77</v>
      </c>
      <c r="P50" s="71"/>
      <c r="Q50" s="71">
        <f t="shared" si="9"/>
        <v>20338.77</v>
      </c>
      <c r="R50" s="122">
        <f t="shared" si="12"/>
        <v>10291.41581258</v>
      </c>
      <c r="S50" s="71">
        <f t="shared" si="2"/>
        <v>10291.42</v>
      </c>
      <c r="T50" s="71">
        <f t="shared" si="11"/>
        <v>30630.190000000002</v>
      </c>
      <c r="U50" s="72" t="s">
        <v>47</v>
      </c>
      <c r="V50" s="102">
        <f t="shared" si="4"/>
        <v>1225.21</v>
      </c>
      <c r="W50" s="73">
        <f t="shared" si="5"/>
        <v>2</v>
      </c>
      <c r="X50" s="74">
        <f t="shared" si="6"/>
        <v>29402.980000000003</v>
      </c>
      <c r="Y50" s="289">
        <v>1453</v>
      </c>
      <c r="Z50" s="289">
        <v>1856</v>
      </c>
      <c r="AA50" s="7"/>
      <c r="AB50" s="7"/>
    </row>
    <row r="51" spans="1:28" ht="28.5" hidden="1" customHeight="1" x14ac:dyDescent="0.2">
      <c r="A51" s="41">
        <v>41</v>
      </c>
      <c r="B51" s="162" t="s">
        <v>227</v>
      </c>
      <c r="C51" s="188" t="s">
        <v>228</v>
      </c>
      <c r="D51" s="292" t="s">
        <v>229</v>
      </c>
      <c r="E51" s="162" t="s">
        <v>230</v>
      </c>
      <c r="F51" s="162" t="s">
        <v>231</v>
      </c>
      <c r="G51" s="161" t="s">
        <v>232</v>
      </c>
      <c r="H51" s="41">
        <v>4</v>
      </c>
      <c r="I51" s="69" t="s">
        <v>47</v>
      </c>
      <c r="J51" s="70">
        <v>8374.26</v>
      </c>
      <c r="K51" s="70">
        <f t="shared" si="7"/>
        <v>44390.48</v>
      </c>
      <c r="L51" s="71">
        <f t="shared" si="1"/>
        <v>52764.740000000005</v>
      </c>
      <c r="M51" s="282">
        <v>13947.29</v>
      </c>
      <c r="N51" s="71"/>
      <c r="O51" s="71">
        <f t="shared" si="8"/>
        <v>38817.450000000004</v>
      </c>
      <c r="P51" s="71"/>
      <c r="Q51" s="71">
        <f t="shared" si="9"/>
        <v>38817.450000000004</v>
      </c>
      <c r="R51" s="122">
        <f t="shared" si="12"/>
        <v>17763.583950759999</v>
      </c>
      <c r="S51" s="71">
        <f t="shared" si="2"/>
        <v>17763.580000000002</v>
      </c>
      <c r="T51" s="71">
        <f t="shared" si="11"/>
        <v>56581.030000000006</v>
      </c>
      <c r="U51" s="72" t="s">
        <v>47</v>
      </c>
      <c r="V51" s="102">
        <f t="shared" si="4"/>
        <v>2263.2399999999998</v>
      </c>
      <c r="W51" s="73">
        <f t="shared" si="5"/>
        <v>2</v>
      </c>
      <c r="X51" s="74">
        <f t="shared" si="6"/>
        <v>54315.790000000008</v>
      </c>
      <c r="Y51" s="289">
        <v>1454</v>
      </c>
      <c r="Z51" s="289">
        <v>1857</v>
      </c>
      <c r="AA51" s="7"/>
      <c r="AB51" s="7"/>
    </row>
    <row r="52" spans="1:28" ht="28.5" hidden="1" customHeight="1" x14ac:dyDescent="0.2">
      <c r="A52" s="41">
        <v>42</v>
      </c>
      <c r="B52" s="162" t="s">
        <v>233</v>
      </c>
      <c r="C52" s="188" t="s">
        <v>234</v>
      </c>
      <c r="D52" s="296" t="s">
        <v>235</v>
      </c>
      <c r="E52" s="162" t="s">
        <v>230</v>
      </c>
      <c r="F52" s="162" t="s">
        <v>236</v>
      </c>
      <c r="G52" s="161" t="s">
        <v>237</v>
      </c>
      <c r="H52" s="41">
        <v>2</v>
      </c>
      <c r="I52" s="69" t="s">
        <v>47</v>
      </c>
      <c r="J52" s="70">
        <v>8374.26</v>
      </c>
      <c r="K52" s="70">
        <f t="shared" si="7"/>
        <v>22195.24</v>
      </c>
      <c r="L52" s="71">
        <f t="shared" si="1"/>
        <v>30569.5</v>
      </c>
      <c r="M52" s="282">
        <v>10230.73</v>
      </c>
      <c r="N52" s="71"/>
      <c r="O52" s="71">
        <f t="shared" si="8"/>
        <v>20338.77</v>
      </c>
      <c r="P52" s="71"/>
      <c r="Q52" s="71">
        <f t="shared" si="9"/>
        <v>20338.77</v>
      </c>
      <c r="R52" s="122">
        <f t="shared" si="12"/>
        <v>10291.41581258</v>
      </c>
      <c r="S52" s="71">
        <f t="shared" si="2"/>
        <v>10291.42</v>
      </c>
      <c r="T52" s="71">
        <f t="shared" si="11"/>
        <v>30630.190000000002</v>
      </c>
      <c r="U52" s="72" t="s">
        <v>47</v>
      </c>
      <c r="V52" s="102">
        <f t="shared" si="4"/>
        <v>1225.21</v>
      </c>
      <c r="W52" s="73">
        <f t="shared" si="5"/>
        <v>2</v>
      </c>
      <c r="X52" s="74">
        <f t="shared" si="6"/>
        <v>29402.980000000003</v>
      </c>
      <c r="Y52" s="289">
        <v>1456</v>
      </c>
      <c r="Z52" s="289">
        <v>1859</v>
      </c>
      <c r="AA52" s="7"/>
      <c r="AB52" s="7"/>
    </row>
    <row r="53" spans="1:28" ht="28.5" hidden="1" customHeight="1" x14ac:dyDescent="0.2">
      <c r="A53" s="41">
        <v>43</v>
      </c>
      <c r="B53" s="162" t="s">
        <v>238</v>
      </c>
      <c r="C53" s="188">
        <v>91003670261</v>
      </c>
      <c r="D53" s="292" t="s">
        <v>239</v>
      </c>
      <c r="E53" s="162" t="s">
        <v>230</v>
      </c>
      <c r="F53" s="162" t="s">
        <v>107</v>
      </c>
      <c r="G53" s="161" t="s">
        <v>240</v>
      </c>
      <c r="H53" s="41">
        <v>2</v>
      </c>
      <c r="I53" s="69" t="s">
        <v>47</v>
      </c>
      <c r="J53" s="70">
        <v>8374.26</v>
      </c>
      <c r="K53" s="70">
        <f t="shared" si="7"/>
        <v>22195.24</v>
      </c>
      <c r="L53" s="71">
        <f t="shared" si="1"/>
        <v>30569.5</v>
      </c>
      <c r="M53" s="282">
        <v>10230.73</v>
      </c>
      <c r="N53" s="71"/>
      <c r="O53" s="71">
        <f t="shared" si="8"/>
        <v>20338.77</v>
      </c>
      <c r="P53" s="71"/>
      <c r="Q53" s="71">
        <f t="shared" si="9"/>
        <v>20338.77</v>
      </c>
      <c r="R53" s="122">
        <f t="shared" si="12"/>
        <v>10291.41581258</v>
      </c>
      <c r="S53" s="71">
        <f t="shared" si="2"/>
        <v>10291.42</v>
      </c>
      <c r="T53" s="71">
        <f t="shared" si="11"/>
        <v>30630.190000000002</v>
      </c>
      <c r="U53" s="72" t="s">
        <v>47</v>
      </c>
      <c r="V53" s="102">
        <f t="shared" si="4"/>
        <v>1225.21</v>
      </c>
      <c r="W53" s="73">
        <f t="shared" si="5"/>
        <v>2</v>
      </c>
      <c r="X53" s="74">
        <f t="shared" si="6"/>
        <v>29402.980000000003</v>
      </c>
      <c r="Y53" s="289">
        <v>1458</v>
      </c>
      <c r="Z53" s="289">
        <v>1861</v>
      </c>
      <c r="AA53" s="7"/>
      <c r="AB53" s="7"/>
    </row>
    <row r="54" spans="1:28" ht="28.5" hidden="1" customHeight="1" x14ac:dyDescent="0.2">
      <c r="A54" s="41">
        <v>44</v>
      </c>
      <c r="B54" s="162" t="s">
        <v>241</v>
      </c>
      <c r="C54" s="188" t="s">
        <v>242</v>
      </c>
      <c r="D54" s="296" t="s">
        <v>243</v>
      </c>
      <c r="E54" s="162" t="s">
        <v>230</v>
      </c>
      <c r="F54" s="162" t="s">
        <v>244</v>
      </c>
      <c r="G54" s="161" t="s">
        <v>245</v>
      </c>
      <c r="H54" s="41">
        <v>2</v>
      </c>
      <c r="I54" s="69" t="s">
        <v>47</v>
      </c>
      <c r="J54" s="70">
        <v>8374.26</v>
      </c>
      <c r="K54" s="70">
        <f t="shared" si="7"/>
        <v>22195.24</v>
      </c>
      <c r="L54" s="71">
        <f t="shared" si="1"/>
        <v>30569.5</v>
      </c>
      <c r="M54" s="282">
        <v>13947.29</v>
      </c>
      <c r="N54" s="71"/>
      <c r="O54" s="71">
        <f t="shared" si="8"/>
        <v>16622.21</v>
      </c>
      <c r="P54" s="71"/>
      <c r="Q54" s="71">
        <f t="shared" si="9"/>
        <v>16622.21</v>
      </c>
      <c r="R54" s="122">
        <f t="shared" si="12"/>
        <v>10291.41581258</v>
      </c>
      <c r="S54" s="71">
        <f t="shared" si="2"/>
        <v>10291.42</v>
      </c>
      <c r="T54" s="71">
        <f t="shared" si="11"/>
        <v>26913.629999999997</v>
      </c>
      <c r="U54" s="72" t="s">
        <v>47</v>
      </c>
      <c r="V54" s="102">
        <f t="shared" si="4"/>
        <v>1076.55</v>
      </c>
      <c r="W54" s="73">
        <f t="shared" si="5"/>
        <v>2</v>
      </c>
      <c r="X54" s="74">
        <f t="shared" si="6"/>
        <v>25835.079999999998</v>
      </c>
      <c r="Y54" s="289">
        <v>1460</v>
      </c>
      <c r="Z54" s="289">
        <v>1863</v>
      </c>
      <c r="AA54" s="7"/>
      <c r="AB54" s="7"/>
    </row>
    <row r="55" spans="1:28" ht="28.5" hidden="1" customHeight="1" x14ac:dyDescent="0.2">
      <c r="A55" s="41">
        <v>45</v>
      </c>
      <c r="B55" s="162" t="s">
        <v>246</v>
      </c>
      <c r="C55" s="185" t="s">
        <v>247</v>
      </c>
      <c r="D55" s="292" t="s">
        <v>248</v>
      </c>
      <c r="E55" s="162" t="s">
        <v>230</v>
      </c>
      <c r="F55" s="162" t="s">
        <v>249</v>
      </c>
      <c r="G55" s="161" t="s">
        <v>250</v>
      </c>
      <c r="H55" s="41">
        <v>5</v>
      </c>
      <c r="I55" s="69" t="s">
        <v>47</v>
      </c>
      <c r="J55" s="70">
        <v>8374.26</v>
      </c>
      <c r="K55" s="70">
        <f t="shared" si="7"/>
        <v>55488.1</v>
      </c>
      <c r="L55" s="71">
        <f t="shared" si="1"/>
        <v>63862.36</v>
      </c>
      <c r="M55" s="282">
        <v>21380.41</v>
      </c>
      <c r="N55" s="71"/>
      <c r="O55" s="71">
        <f t="shared" si="8"/>
        <v>42481.95</v>
      </c>
      <c r="P55" s="71"/>
      <c r="Q55" s="71">
        <f t="shared" si="9"/>
        <v>42481.95</v>
      </c>
      <c r="R55" s="122">
        <f t="shared" si="12"/>
        <v>21499.66801985</v>
      </c>
      <c r="S55" s="71">
        <f t="shared" si="2"/>
        <v>21499.67</v>
      </c>
      <c r="T55" s="71">
        <f t="shared" si="11"/>
        <v>63981.619999999995</v>
      </c>
      <c r="U55" s="72" t="s">
        <v>47</v>
      </c>
      <c r="V55" s="102">
        <f t="shared" si="4"/>
        <v>2559.2600000000002</v>
      </c>
      <c r="W55" s="73">
        <f t="shared" si="5"/>
        <v>2</v>
      </c>
      <c r="X55" s="74">
        <f t="shared" si="6"/>
        <v>61420.359999999993</v>
      </c>
      <c r="Y55" s="289">
        <v>1462</v>
      </c>
      <c r="Z55" s="289">
        <v>1865</v>
      </c>
      <c r="AA55" s="7"/>
      <c r="AB55" s="7"/>
    </row>
    <row r="56" spans="1:28" ht="28.5" hidden="1" customHeight="1" x14ac:dyDescent="0.2">
      <c r="A56" s="41">
        <v>46</v>
      </c>
      <c r="B56" s="162" t="s">
        <v>251</v>
      </c>
      <c r="C56" s="185" t="s">
        <v>252</v>
      </c>
      <c r="D56" s="292" t="s">
        <v>253</v>
      </c>
      <c r="E56" s="162" t="s">
        <v>230</v>
      </c>
      <c r="F56" s="162" t="s">
        <v>254</v>
      </c>
      <c r="G56" s="161" t="s">
        <v>255</v>
      </c>
      <c r="H56" s="41">
        <v>1</v>
      </c>
      <c r="I56" s="69" t="s">
        <v>47</v>
      </c>
      <c r="J56" s="70">
        <v>8374.26</v>
      </c>
      <c r="K56" s="70">
        <f t="shared" si="7"/>
        <v>11097.62</v>
      </c>
      <c r="L56" s="71">
        <f t="shared" si="1"/>
        <v>19471.88</v>
      </c>
      <c r="M56" s="282">
        <v>6514.17</v>
      </c>
      <c r="N56" s="71"/>
      <c r="O56" s="71">
        <f t="shared" si="8"/>
        <v>12957.710000000001</v>
      </c>
      <c r="P56" s="71"/>
      <c r="Q56" s="71">
        <f t="shared" si="9"/>
        <v>12957.710000000001</v>
      </c>
      <c r="R56" s="122">
        <f t="shared" si="12"/>
        <v>6555.33174349</v>
      </c>
      <c r="S56" s="71">
        <f t="shared" si="2"/>
        <v>6555.33</v>
      </c>
      <c r="T56" s="71">
        <f t="shared" si="11"/>
        <v>19513.04</v>
      </c>
      <c r="U56" s="72" t="s">
        <v>47</v>
      </c>
      <c r="V56" s="102">
        <f t="shared" si="4"/>
        <v>780.52</v>
      </c>
      <c r="W56" s="73">
        <f t="shared" si="5"/>
        <v>2</v>
      </c>
      <c r="X56" s="74">
        <f t="shared" si="6"/>
        <v>18730.52</v>
      </c>
      <c r="Y56" s="289">
        <v>1464</v>
      </c>
      <c r="Z56" s="289">
        <v>1867</v>
      </c>
      <c r="AA56" s="7"/>
      <c r="AB56" s="7"/>
    </row>
    <row r="57" spans="1:28" ht="28.5" hidden="1" customHeight="1" x14ac:dyDescent="0.2">
      <c r="A57" s="41">
        <v>47</v>
      </c>
      <c r="B57" s="162" t="s">
        <v>256</v>
      </c>
      <c r="C57" s="188" t="s">
        <v>257</v>
      </c>
      <c r="D57" s="292" t="s">
        <v>258</v>
      </c>
      <c r="E57" s="163" t="s">
        <v>259</v>
      </c>
      <c r="F57" s="162" t="s">
        <v>260</v>
      </c>
      <c r="G57" s="161" t="s">
        <v>261</v>
      </c>
      <c r="H57" s="41">
        <v>4</v>
      </c>
      <c r="I57" s="69" t="s">
        <v>47</v>
      </c>
      <c r="J57" s="70">
        <v>8374.26</v>
      </c>
      <c r="K57" s="70">
        <f t="shared" si="7"/>
        <v>44390.48</v>
      </c>
      <c r="L57" s="71">
        <f t="shared" si="1"/>
        <v>52764.740000000005</v>
      </c>
      <c r="M57" s="282">
        <v>21380.41</v>
      </c>
      <c r="N57" s="71"/>
      <c r="O57" s="71">
        <f t="shared" si="8"/>
        <v>31384.330000000005</v>
      </c>
      <c r="P57" s="71"/>
      <c r="Q57" s="71">
        <f t="shared" si="9"/>
        <v>31384.330000000005</v>
      </c>
      <c r="R57" s="122">
        <f t="shared" si="12"/>
        <v>17763.583950759999</v>
      </c>
      <c r="S57" s="71">
        <f t="shared" si="2"/>
        <v>17763.580000000002</v>
      </c>
      <c r="T57" s="71">
        <f t="shared" si="11"/>
        <v>49147.91</v>
      </c>
      <c r="U57" s="72" t="s">
        <v>47</v>
      </c>
      <c r="V57" s="102">
        <f t="shared" si="4"/>
        <v>1965.92</v>
      </c>
      <c r="W57" s="73">
        <f t="shared" si="5"/>
        <v>2</v>
      </c>
      <c r="X57" s="74">
        <f t="shared" si="6"/>
        <v>47179.990000000005</v>
      </c>
      <c r="Y57" s="289">
        <v>1465</v>
      </c>
      <c r="Z57" s="289">
        <v>1868</v>
      </c>
      <c r="AA57" s="7"/>
      <c r="AB57" s="7"/>
    </row>
    <row r="58" spans="1:28" ht="28.5" hidden="1" customHeight="1" x14ac:dyDescent="0.2">
      <c r="A58" s="41">
        <v>48</v>
      </c>
      <c r="B58" s="162" t="s">
        <v>262</v>
      </c>
      <c r="C58" s="189">
        <v>83000850269</v>
      </c>
      <c r="D58" s="292" t="s">
        <v>263</v>
      </c>
      <c r="E58" s="162" t="s">
        <v>264</v>
      </c>
      <c r="F58" s="162" t="s">
        <v>265</v>
      </c>
      <c r="G58" s="161" t="s">
        <v>266</v>
      </c>
      <c r="H58" s="41">
        <v>4</v>
      </c>
      <c r="I58" s="69" t="s">
        <v>47</v>
      </c>
      <c r="J58" s="70">
        <v>8374.26</v>
      </c>
      <c r="K58" s="70">
        <f t="shared" si="7"/>
        <v>44390.48</v>
      </c>
      <c r="L58" s="71">
        <f t="shared" si="1"/>
        <v>52764.740000000005</v>
      </c>
      <c r="M58" s="282">
        <v>13947.29</v>
      </c>
      <c r="N58" s="71"/>
      <c r="O58" s="71">
        <f t="shared" si="8"/>
        <v>38817.450000000004</v>
      </c>
      <c r="P58" s="71"/>
      <c r="Q58" s="71">
        <f t="shared" si="9"/>
        <v>38817.450000000004</v>
      </c>
      <c r="R58" s="122">
        <f t="shared" si="12"/>
        <v>17763.583950759999</v>
      </c>
      <c r="S58" s="71">
        <f t="shared" si="2"/>
        <v>17763.580000000002</v>
      </c>
      <c r="T58" s="71">
        <f t="shared" si="11"/>
        <v>56581.030000000006</v>
      </c>
      <c r="U58" s="72" t="s">
        <v>47</v>
      </c>
      <c r="V58" s="102">
        <f t="shared" si="4"/>
        <v>2263.2399999999998</v>
      </c>
      <c r="W58" s="73">
        <f t="shared" si="5"/>
        <v>2</v>
      </c>
      <c r="X58" s="74">
        <f t="shared" si="6"/>
        <v>54315.790000000008</v>
      </c>
      <c r="Y58" s="289">
        <v>1466</v>
      </c>
      <c r="Z58" s="289">
        <v>1869</v>
      </c>
      <c r="AA58" s="7"/>
      <c r="AB58" s="7"/>
    </row>
    <row r="59" spans="1:28" ht="28.5" hidden="1" customHeight="1" x14ac:dyDescent="0.2">
      <c r="A59" s="41">
        <v>49</v>
      </c>
      <c r="B59" s="162" t="s">
        <v>267</v>
      </c>
      <c r="C59" s="188" t="s">
        <v>268</v>
      </c>
      <c r="D59" s="292" t="s">
        <v>269</v>
      </c>
      <c r="E59" s="162" t="s">
        <v>264</v>
      </c>
      <c r="F59" s="162" t="s">
        <v>270</v>
      </c>
      <c r="G59" s="161" t="s">
        <v>271</v>
      </c>
      <c r="H59" s="41">
        <v>3</v>
      </c>
      <c r="I59" s="69" t="s">
        <v>47</v>
      </c>
      <c r="J59" s="70">
        <v>8374.26</v>
      </c>
      <c r="K59" s="70">
        <f t="shared" si="7"/>
        <v>33292.86</v>
      </c>
      <c r="L59" s="71">
        <f t="shared" si="1"/>
        <v>41667.120000000003</v>
      </c>
      <c r="M59" s="282">
        <v>17663.849999999999</v>
      </c>
      <c r="N59" s="71"/>
      <c r="O59" s="71">
        <f t="shared" si="8"/>
        <v>24003.270000000004</v>
      </c>
      <c r="P59" s="71"/>
      <c r="Q59" s="71">
        <f t="shared" si="9"/>
        <v>24003.270000000004</v>
      </c>
      <c r="R59" s="122">
        <f t="shared" si="12"/>
        <v>14027.499881670001</v>
      </c>
      <c r="S59" s="71">
        <f t="shared" si="2"/>
        <v>14027.5</v>
      </c>
      <c r="T59" s="71">
        <f t="shared" si="11"/>
        <v>38030.770000000004</v>
      </c>
      <c r="U59" s="72" t="s">
        <v>47</v>
      </c>
      <c r="V59" s="102">
        <f t="shared" si="4"/>
        <v>1521.23</v>
      </c>
      <c r="W59" s="73">
        <f t="shared" si="5"/>
        <v>2</v>
      </c>
      <c r="X59" s="74">
        <f t="shared" si="6"/>
        <v>36507.54</v>
      </c>
      <c r="Y59" s="289">
        <v>1467</v>
      </c>
      <c r="Z59" s="289">
        <v>1870</v>
      </c>
      <c r="AA59" s="7"/>
      <c r="AB59" s="7"/>
    </row>
    <row r="60" spans="1:28" ht="28.5" hidden="1" customHeight="1" x14ac:dyDescent="0.2">
      <c r="A60" s="41">
        <v>50</v>
      </c>
      <c r="B60" s="162" t="s">
        <v>272</v>
      </c>
      <c r="C60" s="188" t="s">
        <v>273</v>
      </c>
      <c r="D60" s="292" t="s">
        <v>274</v>
      </c>
      <c r="E60" s="162" t="s">
        <v>264</v>
      </c>
      <c r="F60" s="162" t="s">
        <v>275</v>
      </c>
      <c r="G60" s="161" t="s">
        <v>276</v>
      </c>
      <c r="H60" s="41">
        <v>2</v>
      </c>
      <c r="I60" s="69" t="s">
        <v>47</v>
      </c>
      <c r="J60" s="70">
        <v>8374.26</v>
      </c>
      <c r="K60" s="70">
        <f t="shared" si="7"/>
        <v>22195.24</v>
      </c>
      <c r="L60" s="71">
        <f t="shared" si="1"/>
        <v>30569.5</v>
      </c>
      <c r="M60" s="282">
        <v>10230.73</v>
      </c>
      <c r="N60" s="71"/>
      <c r="O60" s="71">
        <f t="shared" si="8"/>
        <v>20338.77</v>
      </c>
      <c r="P60" s="71"/>
      <c r="Q60" s="71">
        <f t="shared" si="9"/>
        <v>20338.77</v>
      </c>
      <c r="R60" s="122">
        <f t="shared" si="12"/>
        <v>10291.41581258</v>
      </c>
      <c r="S60" s="71">
        <f t="shared" si="2"/>
        <v>10291.42</v>
      </c>
      <c r="T60" s="71">
        <f t="shared" si="11"/>
        <v>30630.190000000002</v>
      </c>
      <c r="U60" s="72" t="s">
        <v>47</v>
      </c>
      <c r="V60" s="102">
        <f t="shared" si="4"/>
        <v>1225.21</v>
      </c>
      <c r="W60" s="73">
        <f t="shared" si="5"/>
        <v>2</v>
      </c>
      <c r="X60" s="74">
        <f t="shared" si="6"/>
        <v>29402.980000000003</v>
      </c>
      <c r="Y60" s="289">
        <v>1468</v>
      </c>
      <c r="Z60" s="289">
        <v>1871</v>
      </c>
      <c r="AA60" s="7"/>
      <c r="AB60" s="7"/>
    </row>
    <row r="61" spans="1:28" ht="28.5" hidden="1" customHeight="1" x14ac:dyDescent="0.2">
      <c r="A61" s="41">
        <v>51</v>
      </c>
      <c r="B61" s="162" t="s">
        <v>277</v>
      </c>
      <c r="C61" s="188" t="s">
        <v>278</v>
      </c>
      <c r="D61" s="292" t="s">
        <v>279</v>
      </c>
      <c r="E61" s="162" t="s">
        <v>280</v>
      </c>
      <c r="F61" s="162" t="s">
        <v>225</v>
      </c>
      <c r="G61" s="161" t="s">
        <v>281</v>
      </c>
      <c r="H61" s="41">
        <v>3</v>
      </c>
      <c r="I61" s="69" t="s">
        <v>47</v>
      </c>
      <c r="J61" s="70">
        <v>8374.26</v>
      </c>
      <c r="K61" s="70">
        <f t="shared" si="7"/>
        <v>33292.86</v>
      </c>
      <c r="L61" s="71">
        <f t="shared" si="1"/>
        <v>41667.120000000003</v>
      </c>
      <c r="M61" s="282">
        <v>10230.73</v>
      </c>
      <c r="N61" s="71"/>
      <c r="O61" s="71">
        <f t="shared" si="8"/>
        <v>31436.390000000003</v>
      </c>
      <c r="P61" s="71"/>
      <c r="Q61" s="71">
        <f t="shared" si="9"/>
        <v>31436.390000000003</v>
      </c>
      <c r="R61" s="122">
        <f t="shared" si="12"/>
        <v>14027.499881670001</v>
      </c>
      <c r="S61" s="71">
        <f t="shared" si="2"/>
        <v>14027.5</v>
      </c>
      <c r="T61" s="71">
        <f t="shared" si="11"/>
        <v>45463.89</v>
      </c>
      <c r="U61" s="72" t="s">
        <v>47</v>
      </c>
      <c r="V61" s="102">
        <f t="shared" si="4"/>
        <v>1818.56</v>
      </c>
      <c r="W61" s="73">
        <f t="shared" si="5"/>
        <v>2</v>
      </c>
      <c r="X61" s="74">
        <f t="shared" si="6"/>
        <v>43643.33</v>
      </c>
      <c r="Y61" s="289">
        <v>1469</v>
      </c>
      <c r="Z61" s="289">
        <v>1872</v>
      </c>
      <c r="AA61" s="7"/>
      <c r="AB61" s="7"/>
    </row>
    <row r="62" spans="1:28" ht="28.5" hidden="1" customHeight="1" x14ac:dyDescent="0.2">
      <c r="A62" s="41">
        <v>52</v>
      </c>
      <c r="B62" s="162" t="s">
        <v>282</v>
      </c>
      <c r="C62" s="188" t="s">
        <v>283</v>
      </c>
      <c r="D62" s="292" t="s">
        <v>284</v>
      </c>
      <c r="E62" s="162" t="s">
        <v>280</v>
      </c>
      <c r="F62" s="162" t="s">
        <v>285</v>
      </c>
      <c r="G62" s="161" t="s">
        <v>286</v>
      </c>
      <c r="H62" s="41">
        <v>4</v>
      </c>
      <c r="I62" s="69" t="s">
        <v>47</v>
      </c>
      <c r="J62" s="70">
        <v>8374.26</v>
      </c>
      <c r="K62" s="70">
        <f t="shared" si="7"/>
        <v>44390.48</v>
      </c>
      <c r="L62" s="71">
        <f t="shared" si="1"/>
        <v>52764.740000000005</v>
      </c>
      <c r="M62" s="282">
        <v>17663.849999999999</v>
      </c>
      <c r="N62" s="71"/>
      <c r="O62" s="71">
        <f t="shared" si="8"/>
        <v>35100.890000000007</v>
      </c>
      <c r="P62" s="71"/>
      <c r="Q62" s="71">
        <f t="shared" si="9"/>
        <v>35100.890000000007</v>
      </c>
      <c r="R62" s="122">
        <f t="shared" si="12"/>
        <v>17763.583950759999</v>
      </c>
      <c r="S62" s="71">
        <f t="shared" si="2"/>
        <v>17763.580000000002</v>
      </c>
      <c r="T62" s="71">
        <f t="shared" si="11"/>
        <v>52864.470000000008</v>
      </c>
      <c r="U62" s="72" t="s">
        <v>47</v>
      </c>
      <c r="V62" s="102">
        <f t="shared" si="4"/>
        <v>2114.58</v>
      </c>
      <c r="W62" s="73">
        <f t="shared" si="5"/>
        <v>2</v>
      </c>
      <c r="X62" s="74">
        <f t="shared" si="6"/>
        <v>50747.890000000007</v>
      </c>
      <c r="Y62" s="289">
        <v>1470</v>
      </c>
      <c r="Z62" s="289">
        <v>1873</v>
      </c>
      <c r="AA62" s="7"/>
    </row>
    <row r="63" spans="1:28" ht="28.5" hidden="1" customHeight="1" x14ac:dyDescent="0.2">
      <c r="A63" s="41">
        <v>53</v>
      </c>
      <c r="B63" s="162" t="s">
        <v>287</v>
      </c>
      <c r="C63" s="188" t="s">
        <v>288</v>
      </c>
      <c r="D63" s="292" t="s">
        <v>289</v>
      </c>
      <c r="E63" s="162" t="s">
        <v>290</v>
      </c>
      <c r="F63" s="162" t="s">
        <v>291</v>
      </c>
      <c r="G63" s="163" t="s">
        <v>292</v>
      </c>
      <c r="H63" s="50">
        <v>0</v>
      </c>
      <c r="I63" s="83" t="s">
        <v>97</v>
      </c>
      <c r="J63" s="70">
        <v>8374.26</v>
      </c>
      <c r="K63" s="70">
        <v>0</v>
      </c>
      <c r="L63" s="71">
        <f t="shared" si="1"/>
        <v>8374.26</v>
      </c>
      <c r="M63" s="282">
        <v>2797.6</v>
      </c>
      <c r="N63" s="71"/>
      <c r="O63" s="71">
        <f t="shared" si="8"/>
        <v>5576.66</v>
      </c>
      <c r="P63" s="71"/>
      <c r="Q63" s="71">
        <f t="shared" si="9"/>
        <v>5576.66</v>
      </c>
      <c r="R63" s="122">
        <f t="shared" si="12"/>
        <v>2819.2476744000001</v>
      </c>
      <c r="S63" s="71">
        <f t="shared" si="2"/>
        <v>2819.25</v>
      </c>
      <c r="T63" s="71">
        <f t="shared" si="11"/>
        <v>8395.91</v>
      </c>
      <c r="U63" s="72" t="s">
        <v>47</v>
      </c>
      <c r="V63" s="102">
        <f t="shared" si="4"/>
        <v>335.84</v>
      </c>
      <c r="W63" s="73">
        <f t="shared" si="5"/>
        <v>2</v>
      </c>
      <c r="X63" s="74">
        <f t="shared" si="6"/>
        <v>8058.07</v>
      </c>
      <c r="Y63" s="289">
        <v>1471</v>
      </c>
      <c r="Z63" s="289">
        <v>1874</v>
      </c>
      <c r="AA63" s="7"/>
      <c r="AB63" s="7"/>
    </row>
    <row r="64" spans="1:28" ht="28.5" hidden="1" customHeight="1" x14ac:dyDescent="0.2">
      <c r="A64" s="41">
        <v>54</v>
      </c>
      <c r="B64" s="162" t="s">
        <v>293</v>
      </c>
      <c r="C64" s="188">
        <v>84001950264</v>
      </c>
      <c r="D64" s="292" t="s">
        <v>294</v>
      </c>
      <c r="E64" s="162" t="s">
        <v>295</v>
      </c>
      <c r="F64" s="163" t="s">
        <v>296</v>
      </c>
      <c r="G64" s="163" t="s">
        <v>297</v>
      </c>
      <c r="H64" s="50">
        <v>3</v>
      </c>
      <c r="I64" s="69" t="s">
        <v>47</v>
      </c>
      <c r="J64" s="70">
        <v>8374.26</v>
      </c>
      <c r="K64" s="70">
        <f t="shared" si="7"/>
        <v>33292.86</v>
      </c>
      <c r="L64" s="71">
        <f t="shared" si="1"/>
        <v>41667.120000000003</v>
      </c>
      <c r="M64" s="282">
        <v>10230.73</v>
      </c>
      <c r="N64" s="71"/>
      <c r="O64" s="71">
        <f>L64-M64</f>
        <v>31436.390000000003</v>
      </c>
      <c r="P64" s="71"/>
      <c r="Q64" s="71">
        <f t="shared" si="9"/>
        <v>31436.390000000003</v>
      </c>
      <c r="R64" s="122">
        <f t="shared" ref="R64:R86" si="13">ROUND(X$4/L$249*L64,8)</f>
        <v>14027.499881670001</v>
      </c>
      <c r="S64" s="71">
        <f t="shared" si="2"/>
        <v>14027.5</v>
      </c>
      <c r="T64" s="71">
        <f t="shared" si="11"/>
        <v>45463.89</v>
      </c>
      <c r="U64" s="72" t="s">
        <v>47</v>
      </c>
      <c r="V64" s="102">
        <f t="shared" si="4"/>
        <v>1818.56</v>
      </c>
      <c r="W64" s="73">
        <f t="shared" si="5"/>
        <v>2</v>
      </c>
      <c r="X64" s="74">
        <f t="shared" si="6"/>
        <v>43643.33</v>
      </c>
      <c r="Y64" s="289">
        <v>1472</v>
      </c>
      <c r="Z64" s="289">
        <v>1875</v>
      </c>
      <c r="AA64" s="7"/>
      <c r="AB64" s="7"/>
    </row>
    <row r="65" spans="1:28" ht="28.5" hidden="1" customHeight="1" x14ac:dyDescent="0.2">
      <c r="A65" s="41">
        <v>55</v>
      </c>
      <c r="B65" s="162" t="s">
        <v>298</v>
      </c>
      <c r="C65" s="185" t="s">
        <v>299</v>
      </c>
      <c r="D65" s="292" t="s">
        <v>300</v>
      </c>
      <c r="E65" s="162" t="s">
        <v>295</v>
      </c>
      <c r="F65" s="163" t="s">
        <v>301</v>
      </c>
      <c r="G65" s="163" t="s">
        <v>302</v>
      </c>
      <c r="H65" s="50">
        <v>3</v>
      </c>
      <c r="I65" s="69" t="s">
        <v>47</v>
      </c>
      <c r="J65" s="70">
        <v>8374.26</v>
      </c>
      <c r="K65" s="70">
        <f t="shared" si="7"/>
        <v>33292.86</v>
      </c>
      <c r="L65" s="71">
        <f t="shared" si="1"/>
        <v>41667.120000000003</v>
      </c>
      <c r="M65" s="282">
        <v>13947.29</v>
      </c>
      <c r="N65" s="71"/>
      <c r="O65" s="71">
        <f t="shared" si="8"/>
        <v>27719.83</v>
      </c>
      <c r="P65" s="71"/>
      <c r="Q65" s="71">
        <f t="shared" si="9"/>
        <v>27719.83</v>
      </c>
      <c r="R65" s="122">
        <f t="shared" si="13"/>
        <v>14027.499881670001</v>
      </c>
      <c r="S65" s="71">
        <f t="shared" si="2"/>
        <v>14027.5</v>
      </c>
      <c r="T65" s="71">
        <f t="shared" si="11"/>
        <v>41747.33</v>
      </c>
      <c r="U65" s="72" t="s">
        <v>47</v>
      </c>
      <c r="V65" s="102">
        <f t="shared" si="4"/>
        <v>1669.89</v>
      </c>
      <c r="W65" s="73">
        <f t="shared" si="5"/>
        <v>2</v>
      </c>
      <c r="X65" s="74">
        <f t="shared" si="6"/>
        <v>40075.440000000002</v>
      </c>
      <c r="Y65" s="289">
        <v>1473</v>
      </c>
      <c r="Z65" s="289">
        <v>1876</v>
      </c>
      <c r="AA65" s="7"/>
      <c r="AB65" s="7"/>
    </row>
    <row r="66" spans="1:28" ht="28.5" hidden="1" customHeight="1" x14ac:dyDescent="0.2">
      <c r="A66" s="41">
        <v>56</v>
      </c>
      <c r="B66" s="162" t="s">
        <v>303</v>
      </c>
      <c r="C66" s="185" t="s">
        <v>304</v>
      </c>
      <c r="D66" s="292" t="s">
        <v>305</v>
      </c>
      <c r="E66" s="162" t="s">
        <v>306</v>
      </c>
      <c r="F66" s="163" t="s">
        <v>307</v>
      </c>
      <c r="G66" s="163" t="s">
        <v>308</v>
      </c>
      <c r="H66" s="50">
        <v>3</v>
      </c>
      <c r="I66" s="69" t="s">
        <v>47</v>
      </c>
      <c r="J66" s="70">
        <v>8374.26</v>
      </c>
      <c r="K66" s="70">
        <f t="shared" si="7"/>
        <v>33292.86</v>
      </c>
      <c r="L66" s="71">
        <f t="shared" si="1"/>
        <v>41667.120000000003</v>
      </c>
      <c r="M66" s="282">
        <v>13947.29</v>
      </c>
      <c r="N66" s="71"/>
      <c r="O66" s="71">
        <f t="shared" si="8"/>
        <v>27719.83</v>
      </c>
      <c r="P66" s="71"/>
      <c r="Q66" s="71">
        <f t="shared" si="9"/>
        <v>27719.83</v>
      </c>
      <c r="R66" s="122">
        <f t="shared" si="13"/>
        <v>14027.499881670001</v>
      </c>
      <c r="S66" s="71">
        <f t="shared" si="2"/>
        <v>14027.5</v>
      </c>
      <c r="T66" s="71">
        <f t="shared" si="11"/>
        <v>41747.33</v>
      </c>
      <c r="U66" s="72" t="s">
        <v>47</v>
      </c>
      <c r="V66" s="102">
        <f t="shared" si="4"/>
        <v>1669.89</v>
      </c>
      <c r="W66" s="73">
        <f t="shared" si="5"/>
        <v>2</v>
      </c>
      <c r="X66" s="74">
        <f t="shared" si="6"/>
        <v>40075.440000000002</v>
      </c>
      <c r="Y66" s="289">
        <v>1474</v>
      </c>
      <c r="Z66" s="289">
        <v>1877</v>
      </c>
      <c r="AA66" s="7"/>
      <c r="AB66" s="7"/>
    </row>
    <row r="67" spans="1:28" ht="28.5" hidden="1" customHeight="1" x14ac:dyDescent="0.2">
      <c r="A67" s="41">
        <v>57</v>
      </c>
      <c r="B67" s="162" t="s">
        <v>309</v>
      </c>
      <c r="C67" s="185" t="s">
        <v>310</v>
      </c>
      <c r="D67" s="292" t="s">
        <v>311</v>
      </c>
      <c r="E67" s="162" t="s">
        <v>306</v>
      </c>
      <c r="F67" s="163" t="s">
        <v>312</v>
      </c>
      <c r="G67" s="163" t="s">
        <v>313</v>
      </c>
      <c r="H67" s="50">
        <v>2</v>
      </c>
      <c r="I67" s="69" t="s">
        <v>47</v>
      </c>
      <c r="J67" s="70">
        <v>8374.26</v>
      </c>
      <c r="K67" s="70">
        <f t="shared" si="7"/>
        <v>22195.24</v>
      </c>
      <c r="L67" s="71">
        <f t="shared" si="1"/>
        <v>30569.5</v>
      </c>
      <c r="M67" s="282">
        <v>10230.73</v>
      </c>
      <c r="N67" s="71"/>
      <c r="O67" s="71">
        <f t="shared" si="8"/>
        <v>20338.77</v>
      </c>
      <c r="P67" s="71"/>
      <c r="Q67" s="71">
        <f t="shared" si="9"/>
        <v>20338.77</v>
      </c>
      <c r="R67" s="122">
        <f t="shared" si="13"/>
        <v>10291.41581258</v>
      </c>
      <c r="S67" s="71">
        <f t="shared" si="2"/>
        <v>10291.42</v>
      </c>
      <c r="T67" s="71">
        <f t="shared" si="11"/>
        <v>30630.190000000002</v>
      </c>
      <c r="U67" s="72" t="s">
        <v>47</v>
      </c>
      <c r="V67" s="102">
        <f t="shared" si="4"/>
        <v>1225.21</v>
      </c>
      <c r="W67" s="73">
        <f t="shared" si="5"/>
        <v>2</v>
      </c>
      <c r="X67" s="74">
        <f t="shared" si="6"/>
        <v>29402.980000000003</v>
      </c>
      <c r="Y67" s="289">
        <v>1475</v>
      </c>
      <c r="Z67" s="289">
        <v>1878</v>
      </c>
      <c r="AA67" s="7"/>
      <c r="AB67" s="7"/>
    </row>
    <row r="68" spans="1:28" ht="28.5" hidden="1" customHeight="1" x14ac:dyDescent="0.2">
      <c r="A68" s="41">
        <v>58</v>
      </c>
      <c r="B68" s="162" t="s">
        <v>314</v>
      </c>
      <c r="C68" s="188">
        <v>92003220263</v>
      </c>
      <c r="D68" s="292" t="s">
        <v>315</v>
      </c>
      <c r="E68" s="162" t="s">
        <v>316</v>
      </c>
      <c r="F68" s="163" t="s">
        <v>317</v>
      </c>
      <c r="G68" s="163" t="s">
        <v>318</v>
      </c>
      <c r="H68" s="50">
        <v>4</v>
      </c>
      <c r="I68" s="69" t="s">
        <v>47</v>
      </c>
      <c r="J68" s="70">
        <v>8374.26</v>
      </c>
      <c r="K68" s="70">
        <f t="shared" si="7"/>
        <v>44390.48</v>
      </c>
      <c r="L68" s="71">
        <f t="shared" si="1"/>
        <v>52764.740000000005</v>
      </c>
      <c r="M68" s="282">
        <v>17663.849999999999</v>
      </c>
      <c r="N68" s="71"/>
      <c r="O68" s="71">
        <f t="shared" si="8"/>
        <v>35100.890000000007</v>
      </c>
      <c r="P68" s="71"/>
      <c r="Q68" s="71">
        <f t="shared" si="9"/>
        <v>35100.890000000007</v>
      </c>
      <c r="R68" s="122">
        <f t="shared" si="13"/>
        <v>17763.583950759999</v>
      </c>
      <c r="S68" s="71">
        <f t="shared" si="2"/>
        <v>17763.580000000002</v>
      </c>
      <c r="T68" s="71">
        <f t="shared" si="11"/>
        <v>52864.470000000008</v>
      </c>
      <c r="U68" s="72" t="s">
        <v>47</v>
      </c>
      <c r="V68" s="102">
        <f t="shared" si="4"/>
        <v>2114.58</v>
      </c>
      <c r="W68" s="73">
        <f t="shared" si="5"/>
        <v>2</v>
      </c>
      <c r="X68" s="74">
        <f t="shared" si="6"/>
        <v>50747.890000000007</v>
      </c>
      <c r="Y68" s="289">
        <v>1476</v>
      </c>
      <c r="Z68" s="289">
        <v>1879</v>
      </c>
      <c r="AA68" s="7"/>
      <c r="AB68" s="7"/>
    </row>
    <row r="69" spans="1:28" ht="28.5" hidden="1" customHeight="1" x14ac:dyDescent="0.2">
      <c r="A69" s="41">
        <v>59</v>
      </c>
      <c r="B69" s="162" t="s">
        <v>319</v>
      </c>
      <c r="C69" s="188">
        <v>83002550263</v>
      </c>
      <c r="D69" s="292" t="s">
        <v>320</v>
      </c>
      <c r="E69" s="163" t="s">
        <v>316</v>
      </c>
      <c r="F69" s="163" t="s">
        <v>107</v>
      </c>
      <c r="G69" s="163" t="s">
        <v>321</v>
      </c>
      <c r="H69" s="50">
        <v>3</v>
      </c>
      <c r="I69" s="69" t="s">
        <v>47</v>
      </c>
      <c r="J69" s="70">
        <v>8374.26</v>
      </c>
      <c r="K69" s="70">
        <f t="shared" si="7"/>
        <v>33292.86</v>
      </c>
      <c r="L69" s="71">
        <f t="shared" si="1"/>
        <v>41667.120000000003</v>
      </c>
      <c r="M69" s="282">
        <v>13947.29</v>
      </c>
      <c r="N69" s="71"/>
      <c r="O69" s="71">
        <f t="shared" si="8"/>
        <v>27719.83</v>
      </c>
      <c r="P69" s="71"/>
      <c r="Q69" s="71">
        <f t="shared" si="9"/>
        <v>27719.83</v>
      </c>
      <c r="R69" s="122">
        <f t="shared" si="13"/>
        <v>14027.499881670001</v>
      </c>
      <c r="S69" s="71">
        <f t="shared" si="2"/>
        <v>14027.5</v>
      </c>
      <c r="T69" s="71">
        <f t="shared" si="11"/>
        <v>41747.33</v>
      </c>
      <c r="U69" s="72" t="s">
        <v>47</v>
      </c>
      <c r="V69" s="102">
        <f t="shared" si="4"/>
        <v>1669.89</v>
      </c>
      <c r="W69" s="73">
        <f t="shared" si="5"/>
        <v>2</v>
      </c>
      <c r="X69" s="74">
        <f t="shared" si="6"/>
        <v>40075.440000000002</v>
      </c>
      <c r="Y69" s="289">
        <v>1477</v>
      </c>
      <c r="Z69" s="289">
        <v>1880</v>
      </c>
      <c r="AA69" s="7"/>
      <c r="AB69" s="7"/>
    </row>
    <row r="70" spans="1:28" ht="28.5" hidden="1" customHeight="1" x14ac:dyDescent="0.2">
      <c r="A70" s="41">
        <v>60</v>
      </c>
      <c r="B70" s="162" t="s">
        <v>322</v>
      </c>
      <c r="C70" s="185" t="s">
        <v>323</v>
      </c>
      <c r="D70" s="292" t="s">
        <v>324</v>
      </c>
      <c r="E70" s="162" t="s">
        <v>325</v>
      </c>
      <c r="F70" s="163" t="s">
        <v>326</v>
      </c>
      <c r="G70" s="163" t="s">
        <v>205</v>
      </c>
      <c r="H70" s="50">
        <v>3</v>
      </c>
      <c r="I70" s="69" t="s">
        <v>47</v>
      </c>
      <c r="J70" s="70">
        <v>8374.26</v>
      </c>
      <c r="K70" s="70">
        <f t="shared" si="7"/>
        <v>33292.86</v>
      </c>
      <c r="L70" s="71">
        <f t="shared" si="1"/>
        <v>41667.120000000003</v>
      </c>
      <c r="M70" s="282">
        <v>10230.73</v>
      </c>
      <c r="N70" s="71"/>
      <c r="O70" s="71">
        <f t="shared" si="8"/>
        <v>31436.390000000003</v>
      </c>
      <c r="P70" s="71"/>
      <c r="Q70" s="71">
        <f t="shared" si="9"/>
        <v>31436.390000000003</v>
      </c>
      <c r="R70" s="122">
        <f t="shared" si="13"/>
        <v>14027.499881670001</v>
      </c>
      <c r="S70" s="71">
        <f t="shared" si="2"/>
        <v>14027.5</v>
      </c>
      <c r="T70" s="71">
        <f t="shared" si="11"/>
        <v>45463.89</v>
      </c>
      <c r="U70" s="72" t="s">
        <v>47</v>
      </c>
      <c r="V70" s="102">
        <f t="shared" si="4"/>
        <v>1818.56</v>
      </c>
      <c r="W70" s="73">
        <f t="shared" si="5"/>
        <v>2</v>
      </c>
      <c r="X70" s="74">
        <f t="shared" si="6"/>
        <v>43643.33</v>
      </c>
      <c r="Y70" s="289">
        <v>1478</v>
      </c>
      <c r="Z70" s="289">
        <v>1881</v>
      </c>
      <c r="AA70" s="7"/>
      <c r="AB70" s="7"/>
    </row>
    <row r="71" spans="1:28" ht="28.5" hidden="1" customHeight="1" x14ac:dyDescent="0.2">
      <c r="A71" s="41">
        <v>61</v>
      </c>
      <c r="B71" s="162" t="s">
        <v>327</v>
      </c>
      <c r="C71" s="188" t="s">
        <v>328</v>
      </c>
      <c r="D71" s="292" t="s">
        <v>329</v>
      </c>
      <c r="E71" s="162" t="s">
        <v>330</v>
      </c>
      <c r="F71" s="163" t="s">
        <v>331</v>
      </c>
      <c r="G71" s="163" t="s">
        <v>332</v>
      </c>
      <c r="H71" s="50">
        <v>3</v>
      </c>
      <c r="I71" s="69" t="s">
        <v>47</v>
      </c>
      <c r="J71" s="70">
        <v>8374.26</v>
      </c>
      <c r="K71" s="70">
        <f t="shared" si="7"/>
        <v>33292.86</v>
      </c>
      <c r="L71" s="71">
        <f t="shared" si="1"/>
        <v>41667.120000000003</v>
      </c>
      <c r="M71" s="282">
        <v>13947.29</v>
      </c>
      <c r="N71" s="71"/>
      <c r="O71" s="71">
        <f t="shared" si="8"/>
        <v>27719.83</v>
      </c>
      <c r="P71" s="71"/>
      <c r="Q71" s="71">
        <f t="shared" si="9"/>
        <v>27719.83</v>
      </c>
      <c r="R71" s="122">
        <f t="shared" si="13"/>
        <v>14027.499881670001</v>
      </c>
      <c r="S71" s="71">
        <f t="shared" si="2"/>
        <v>14027.5</v>
      </c>
      <c r="T71" s="71">
        <f t="shared" si="11"/>
        <v>41747.33</v>
      </c>
      <c r="U71" s="72" t="s">
        <v>47</v>
      </c>
      <c r="V71" s="102">
        <f t="shared" si="4"/>
        <v>1669.89</v>
      </c>
      <c r="W71" s="73">
        <f t="shared" si="5"/>
        <v>2</v>
      </c>
      <c r="X71" s="74">
        <f t="shared" si="6"/>
        <v>40075.440000000002</v>
      </c>
      <c r="Y71" s="289">
        <v>1479</v>
      </c>
      <c r="Z71" s="289">
        <v>1882</v>
      </c>
      <c r="AA71" s="7"/>
      <c r="AB71" s="7"/>
    </row>
    <row r="72" spans="1:28" ht="28.5" hidden="1" customHeight="1" x14ac:dyDescent="0.2">
      <c r="A72" s="41">
        <v>62</v>
      </c>
      <c r="B72" s="162" t="s">
        <v>333</v>
      </c>
      <c r="C72" s="188" t="s">
        <v>334</v>
      </c>
      <c r="D72" s="292" t="s">
        <v>335</v>
      </c>
      <c r="E72" s="162" t="s">
        <v>336</v>
      </c>
      <c r="F72" s="163" t="s">
        <v>337</v>
      </c>
      <c r="G72" s="163" t="s">
        <v>338</v>
      </c>
      <c r="H72" s="50">
        <v>2</v>
      </c>
      <c r="I72" s="69" t="s">
        <v>47</v>
      </c>
      <c r="J72" s="70">
        <v>8374.26</v>
      </c>
      <c r="K72" s="70">
        <f t="shared" si="7"/>
        <v>22195.24</v>
      </c>
      <c r="L72" s="71">
        <f t="shared" si="1"/>
        <v>30569.5</v>
      </c>
      <c r="M72" s="282">
        <v>10230.73</v>
      </c>
      <c r="N72" s="71"/>
      <c r="O72" s="71">
        <f t="shared" si="8"/>
        <v>20338.77</v>
      </c>
      <c r="P72" s="71"/>
      <c r="Q72" s="71">
        <f t="shared" si="9"/>
        <v>20338.77</v>
      </c>
      <c r="R72" s="122">
        <f t="shared" si="13"/>
        <v>10291.41581258</v>
      </c>
      <c r="S72" s="71">
        <f t="shared" si="2"/>
        <v>10291.42</v>
      </c>
      <c r="T72" s="71">
        <f t="shared" si="11"/>
        <v>30630.190000000002</v>
      </c>
      <c r="U72" s="72" t="s">
        <v>47</v>
      </c>
      <c r="V72" s="102">
        <f t="shared" si="4"/>
        <v>1225.21</v>
      </c>
      <c r="W72" s="73">
        <f t="shared" si="5"/>
        <v>2</v>
      </c>
      <c r="X72" s="74">
        <f t="shared" si="6"/>
        <v>29402.980000000003</v>
      </c>
      <c r="Y72" s="289">
        <v>1480</v>
      </c>
      <c r="Z72" s="289">
        <v>1883</v>
      </c>
      <c r="AA72" s="7"/>
      <c r="AB72" s="7"/>
    </row>
    <row r="73" spans="1:28" ht="28.5" hidden="1" customHeight="1" x14ac:dyDescent="0.2">
      <c r="A73" s="41">
        <v>63</v>
      </c>
      <c r="B73" s="162" t="s">
        <v>339</v>
      </c>
      <c r="C73" s="188" t="s">
        <v>340</v>
      </c>
      <c r="D73" s="292" t="s">
        <v>341</v>
      </c>
      <c r="E73" s="162" t="s">
        <v>336</v>
      </c>
      <c r="F73" s="163" t="s">
        <v>342</v>
      </c>
      <c r="G73" s="162" t="s">
        <v>343</v>
      </c>
      <c r="H73" s="50">
        <v>2</v>
      </c>
      <c r="I73" s="69" t="s">
        <v>47</v>
      </c>
      <c r="J73" s="70">
        <v>8374.26</v>
      </c>
      <c r="K73" s="70">
        <f t="shared" si="7"/>
        <v>22195.24</v>
      </c>
      <c r="L73" s="71">
        <f t="shared" si="1"/>
        <v>30569.5</v>
      </c>
      <c r="M73" s="282">
        <v>10230.73</v>
      </c>
      <c r="N73" s="71"/>
      <c r="O73" s="71">
        <f t="shared" si="8"/>
        <v>20338.77</v>
      </c>
      <c r="P73" s="71"/>
      <c r="Q73" s="71">
        <f t="shared" si="9"/>
        <v>20338.77</v>
      </c>
      <c r="R73" s="122">
        <f t="shared" si="13"/>
        <v>10291.41581258</v>
      </c>
      <c r="S73" s="71">
        <f t="shared" si="2"/>
        <v>10291.42</v>
      </c>
      <c r="T73" s="71">
        <f t="shared" si="11"/>
        <v>30630.190000000002</v>
      </c>
      <c r="U73" s="72" t="s">
        <v>47</v>
      </c>
      <c r="V73" s="102">
        <f t="shared" si="4"/>
        <v>1225.21</v>
      </c>
      <c r="W73" s="73">
        <f t="shared" si="5"/>
        <v>2</v>
      </c>
      <c r="X73" s="74">
        <f t="shared" si="6"/>
        <v>29402.980000000003</v>
      </c>
      <c r="Y73" s="289">
        <v>1481</v>
      </c>
      <c r="Z73" s="289">
        <v>1884</v>
      </c>
      <c r="AA73" s="7"/>
      <c r="AB73" s="7"/>
    </row>
    <row r="74" spans="1:28" ht="28.5" hidden="1" customHeight="1" x14ac:dyDescent="0.2">
      <c r="A74" s="41">
        <v>64</v>
      </c>
      <c r="B74" s="162" t="s">
        <v>344</v>
      </c>
      <c r="C74" s="188" t="s">
        <v>345</v>
      </c>
      <c r="D74" s="292" t="s">
        <v>346</v>
      </c>
      <c r="E74" s="162" t="s">
        <v>347</v>
      </c>
      <c r="F74" s="162" t="s">
        <v>102</v>
      </c>
      <c r="G74" s="162" t="s">
        <v>348</v>
      </c>
      <c r="H74" s="50">
        <v>3</v>
      </c>
      <c r="I74" s="69" t="s">
        <v>47</v>
      </c>
      <c r="J74" s="70">
        <v>8374.26</v>
      </c>
      <c r="K74" s="70">
        <f t="shared" si="7"/>
        <v>33292.86</v>
      </c>
      <c r="L74" s="71">
        <f t="shared" si="1"/>
        <v>41667.120000000003</v>
      </c>
      <c r="M74" s="282">
        <v>13947.29</v>
      </c>
      <c r="N74" s="71"/>
      <c r="O74" s="71">
        <f t="shared" si="8"/>
        <v>27719.83</v>
      </c>
      <c r="P74" s="71"/>
      <c r="Q74" s="71">
        <f t="shared" si="9"/>
        <v>27719.83</v>
      </c>
      <c r="R74" s="122">
        <f t="shared" si="13"/>
        <v>14027.499881670001</v>
      </c>
      <c r="S74" s="71">
        <f t="shared" si="2"/>
        <v>14027.5</v>
      </c>
      <c r="T74" s="71">
        <f t="shared" si="11"/>
        <v>41747.33</v>
      </c>
      <c r="U74" s="72" t="s">
        <v>47</v>
      </c>
      <c r="V74" s="102">
        <f t="shared" si="4"/>
        <v>1669.89</v>
      </c>
      <c r="W74" s="73">
        <f t="shared" si="5"/>
        <v>2</v>
      </c>
      <c r="X74" s="74">
        <f t="shared" si="6"/>
        <v>40075.440000000002</v>
      </c>
      <c r="Y74" s="289">
        <v>1482</v>
      </c>
      <c r="Z74" s="289">
        <v>1885</v>
      </c>
      <c r="AA74" s="7"/>
      <c r="AB74" s="7"/>
    </row>
    <row r="75" spans="1:28" ht="28.5" hidden="1" customHeight="1" x14ac:dyDescent="0.2">
      <c r="A75" s="41">
        <v>65</v>
      </c>
      <c r="B75" s="162" t="s">
        <v>349</v>
      </c>
      <c r="C75" s="188">
        <v>80013260262</v>
      </c>
      <c r="D75" s="292" t="s">
        <v>350</v>
      </c>
      <c r="E75" s="162" t="s">
        <v>351</v>
      </c>
      <c r="F75" s="162" t="s">
        <v>352</v>
      </c>
      <c r="G75" s="162" t="s">
        <v>353</v>
      </c>
      <c r="H75" s="50">
        <v>4</v>
      </c>
      <c r="I75" s="69" t="s">
        <v>47</v>
      </c>
      <c r="J75" s="70">
        <v>8374.26</v>
      </c>
      <c r="K75" s="70">
        <f t="shared" si="7"/>
        <v>44390.48</v>
      </c>
      <c r="L75" s="71">
        <f t="shared" si="1"/>
        <v>52764.740000000005</v>
      </c>
      <c r="M75" s="71">
        <v>17663.849999999999</v>
      </c>
      <c r="N75" s="71"/>
      <c r="O75" s="71">
        <f t="shared" si="8"/>
        <v>35100.890000000007</v>
      </c>
      <c r="P75" s="71"/>
      <c r="Q75" s="71">
        <f t="shared" si="9"/>
        <v>35100.890000000007</v>
      </c>
      <c r="R75" s="122">
        <f t="shared" si="13"/>
        <v>17763.583950759999</v>
      </c>
      <c r="S75" s="71">
        <f t="shared" si="2"/>
        <v>17763.580000000002</v>
      </c>
      <c r="T75" s="71">
        <f t="shared" si="11"/>
        <v>52864.470000000008</v>
      </c>
      <c r="U75" s="72" t="s">
        <v>47</v>
      </c>
      <c r="V75" s="102">
        <f t="shared" si="4"/>
        <v>2114.58</v>
      </c>
      <c r="W75" s="73">
        <f t="shared" si="5"/>
        <v>2</v>
      </c>
      <c r="X75" s="74">
        <f t="shared" si="6"/>
        <v>50747.890000000007</v>
      </c>
      <c r="Y75" s="289">
        <v>1483</v>
      </c>
      <c r="Z75" s="289">
        <v>1886</v>
      </c>
      <c r="AA75" s="7"/>
      <c r="AB75" s="7"/>
    </row>
    <row r="76" spans="1:28" ht="28.5" hidden="1" customHeight="1" x14ac:dyDescent="0.2">
      <c r="A76" s="41">
        <v>66</v>
      </c>
      <c r="B76" s="162" t="s">
        <v>354</v>
      </c>
      <c r="C76" s="188">
        <v>80008010268</v>
      </c>
      <c r="D76" s="292" t="s">
        <v>355</v>
      </c>
      <c r="E76" s="162" t="s">
        <v>351</v>
      </c>
      <c r="F76" s="162" t="s">
        <v>116</v>
      </c>
      <c r="G76" s="162" t="s">
        <v>356</v>
      </c>
      <c r="H76" s="50">
        <v>2</v>
      </c>
      <c r="I76" s="69" t="s">
        <v>47</v>
      </c>
      <c r="J76" s="70">
        <v>8374.26</v>
      </c>
      <c r="K76" s="70">
        <f t="shared" si="7"/>
        <v>22195.24</v>
      </c>
      <c r="L76" s="71">
        <f t="shared" si="1"/>
        <v>30569.5</v>
      </c>
      <c r="M76" s="71">
        <v>10230.73</v>
      </c>
      <c r="N76" s="71"/>
      <c r="O76" s="71">
        <f t="shared" si="8"/>
        <v>20338.77</v>
      </c>
      <c r="P76" s="71"/>
      <c r="Q76" s="71">
        <f t="shared" si="9"/>
        <v>20338.77</v>
      </c>
      <c r="R76" s="122">
        <f t="shared" si="13"/>
        <v>10291.41581258</v>
      </c>
      <c r="S76" s="71">
        <f t="shared" si="2"/>
        <v>10291.42</v>
      </c>
      <c r="T76" s="71">
        <f t="shared" si="11"/>
        <v>30630.190000000002</v>
      </c>
      <c r="U76" s="72" t="s">
        <v>47</v>
      </c>
      <c r="V76" s="102">
        <f t="shared" si="4"/>
        <v>1225.21</v>
      </c>
      <c r="W76" s="73">
        <f t="shared" si="5"/>
        <v>2</v>
      </c>
      <c r="X76" s="74">
        <f t="shared" si="6"/>
        <v>29402.980000000003</v>
      </c>
      <c r="Y76" s="289">
        <v>1484</v>
      </c>
      <c r="Z76" s="289">
        <v>1887</v>
      </c>
      <c r="AA76" s="7"/>
      <c r="AB76" s="7"/>
    </row>
    <row r="77" spans="1:28" ht="28.5" hidden="1" customHeight="1" x14ac:dyDescent="0.2">
      <c r="A77" s="41">
        <v>67</v>
      </c>
      <c r="B77" s="162" t="s">
        <v>357</v>
      </c>
      <c r="C77" s="188">
        <v>80021920261</v>
      </c>
      <c r="D77" s="292" t="s">
        <v>358</v>
      </c>
      <c r="E77" s="162" t="s">
        <v>351</v>
      </c>
      <c r="F77" s="162" t="s">
        <v>359</v>
      </c>
      <c r="G77" s="162" t="s">
        <v>360</v>
      </c>
      <c r="H77" s="50">
        <v>3</v>
      </c>
      <c r="I77" s="69" t="s">
        <v>47</v>
      </c>
      <c r="J77" s="70">
        <v>8374.26</v>
      </c>
      <c r="K77" s="70">
        <f t="shared" si="7"/>
        <v>33292.86</v>
      </c>
      <c r="L77" s="71">
        <f t="shared" ref="L77:L140" si="14">J77+K77</f>
        <v>41667.120000000003</v>
      </c>
      <c r="M77" s="71">
        <v>13947.29</v>
      </c>
      <c r="N77" s="71"/>
      <c r="O77" s="71">
        <f t="shared" si="8"/>
        <v>27719.83</v>
      </c>
      <c r="P77" s="71"/>
      <c r="Q77" s="71">
        <f t="shared" si="9"/>
        <v>27719.83</v>
      </c>
      <c r="R77" s="122">
        <f t="shared" si="13"/>
        <v>14027.499881670001</v>
      </c>
      <c r="S77" s="71">
        <f t="shared" ref="S77:S140" si="15">ROUND(R77,2)</f>
        <v>14027.5</v>
      </c>
      <c r="T77" s="71">
        <f t="shared" si="11"/>
        <v>41747.33</v>
      </c>
      <c r="U77" s="72" t="s">
        <v>47</v>
      </c>
      <c r="V77" s="102">
        <f t="shared" si="4"/>
        <v>1669.89</v>
      </c>
      <c r="W77" s="73">
        <f t="shared" si="5"/>
        <v>2</v>
      </c>
      <c r="X77" s="74">
        <f t="shared" si="6"/>
        <v>40075.440000000002</v>
      </c>
      <c r="Y77" s="289">
        <v>1485</v>
      </c>
      <c r="Z77" s="289">
        <v>1888</v>
      </c>
      <c r="AA77" s="7"/>
      <c r="AB77" s="7"/>
    </row>
    <row r="78" spans="1:28" ht="30.75" hidden="1" customHeight="1" x14ac:dyDescent="0.2">
      <c r="A78" s="41">
        <v>68</v>
      </c>
      <c r="B78" s="162" t="s">
        <v>361</v>
      </c>
      <c r="C78" s="188">
        <v>92040210269</v>
      </c>
      <c r="D78" s="292" t="s">
        <v>362</v>
      </c>
      <c r="E78" s="162" t="s">
        <v>363</v>
      </c>
      <c r="F78" s="162" t="s">
        <v>364</v>
      </c>
      <c r="G78" s="162" t="s">
        <v>365</v>
      </c>
      <c r="H78" s="50">
        <v>4</v>
      </c>
      <c r="I78" s="69" t="s">
        <v>47</v>
      </c>
      <c r="J78" s="70">
        <v>8374.26</v>
      </c>
      <c r="K78" s="70">
        <f t="shared" si="7"/>
        <v>44390.48</v>
      </c>
      <c r="L78" s="71">
        <f t="shared" si="14"/>
        <v>52764.740000000005</v>
      </c>
      <c r="M78" s="71">
        <v>17663.849999999999</v>
      </c>
      <c r="N78" s="71"/>
      <c r="O78" s="71">
        <f t="shared" si="8"/>
        <v>35100.890000000007</v>
      </c>
      <c r="P78" s="71"/>
      <c r="Q78" s="71">
        <f t="shared" si="9"/>
        <v>35100.890000000007</v>
      </c>
      <c r="R78" s="122">
        <f t="shared" si="13"/>
        <v>17763.583950759999</v>
      </c>
      <c r="S78" s="71">
        <f t="shared" si="15"/>
        <v>17763.580000000002</v>
      </c>
      <c r="T78" s="71">
        <f t="shared" si="11"/>
        <v>52864.470000000008</v>
      </c>
      <c r="U78" s="72" t="s">
        <v>47</v>
      </c>
      <c r="V78" s="102">
        <f t="shared" si="4"/>
        <v>2114.58</v>
      </c>
      <c r="W78" s="73">
        <f t="shared" si="5"/>
        <v>2</v>
      </c>
      <c r="X78" s="74">
        <f t="shared" si="6"/>
        <v>50747.890000000007</v>
      </c>
      <c r="Y78" s="289">
        <v>1486</v>
      </c>
      <c r="Z78" s="289">
        <v>1889</v>
      </c>
      <c r="AA78" s="7"/>
      <c r="AB78" s="7"/>
    </row>
    <row r="79" spans="1:28" ht="28.5" hidden="1" customHeight="1" x14ac:dyDescent="0.2">
      <c r="A79" s="41">
        <v>69</v>
      </c>
      <c r="B79" s="162" t="s">
        <v>366</v>
      </c>
      <c r="C79" s="188">
        <v>81000490268</v>
      </c>
      <c r="D79" s="292" t="s">
        <v>367</v>
      </c>
      <c r="E79" s="163" t="s">
        <v>363</v>
      </c>
      <c r="F79" s="162" t="s">
        <v>368</v>
      </c>
      <c r="G79" s="162" t="s">
        <v>353</v>
      </c>
      <c r="H79" s="50">
        <v>3</v>
      </c>
      <c r="I79" s="69" t="s">
        <v>47</v>
      </c>
      <c r="J79" s="70">
        <v>8374.26</v>
      </c>
      <c r="K79" s="70">
        <f t="shared" si="7"/>
        <v>33292.86</v>
      </c>
      <c r="L79" s="71">
        <f t="shared" si="14"/>
        <v>41667.120000000003</v>
      </c>
      <c r="M79" s="71">
        <v>10230.73</v>
      </c>
      <c r="N79" s="71"/>
      <c r="O79" s="71">
        <f t="shared" si="8"/>
        <v>31436.390000000003</v>
      </c>
      <c r="P79" s="71"/>
      <c r="Q79" s="71">
        <f t="shared" si="9"/>
        <v>31436.390000000003</v>
      </c>
      <c r="R79" s="122">
        <f t="shared" si="13"/>
        <v>14027.499881670001</v>
      </c>
      <c r="S79" s="71">
        <f t="shared" si="15"/>
        <v>14027.5</v>
      </c>
      <c r="T79" s="71">
        <f t="shared" si="11"/>
        <v>45463.89</v>
      </c>
      <c r="U79" s="72" t="s">
        <v>47</v>
      </c>
      <c r="V79" s="102">
        <f t="shared" ref="V79:V84" si="16">IF(U79="no",ROUND(T79*4/100,2), 0)</f>
        <v>1818.56</v>
      </c>
      <c r="W79" s="73">
        <f t="shared" ref="W79:W84" si="17">IF(U79="no",2,0)</f>
        <v>2</v>
      </c>
      <c r="X79" s="74">
        <f t="shared" ref="X79:X84" si="18">T79-V79-W79</f>
        <v>43643.33</v>
      </c>
      <c r="Y79" s="289">
        <v>1487</v>
      </c>
      <c r="Z79" s="289">
        <v>1890</v>
      </c>
      <c r="AA79" s="7"/>
    </row>
    <row r="80" spans="1:28" ht="28.5" hidden="1" customHeight="1" x14ac:dyDescent="0.2">
      <c r="A80" s="41">
        <v>70</v>
      </c>
      <c r="B80" s="162" t="s">
        <v>369</v>
      </c>
      <c r="C80" s="185" t="s">
        <v>370</v>
      </c>
      <c r="D80" s="292" t="s">
        <v>371</v>
      </c>
      <c r="E80" s="162" t="s">
        <v>363</v>
      </c>
      <c r="F80" s="162" t="s">
        <v>135</v>
      </c>
      <c r="G80" s="162" t="s">
        <v>372</v>
      </c>
      <c r="H80" s="50">
        <v>3</v>
      </c>
      <c r="I80" s="69" t="s">
        <v>47</v>
      </c>
      <c r="J80" s="70">
        <v>8374.26</v>
      </c>
      <c r="K80" s="70">
        <f t="shared" ref="K80:K122" si="19">ROUND(K$10*H80,2)</f>
        <v>33292.86</v>
      </c>
      <c r="L80" s="71">
        <f t="shared" si="14"/>
        <v>41667.120000000003</v>
      </c>
      <c r="M80" s="71">
        <v>13947.29</v>
      </c>
      <c r="N80" s="71"/>
      <c r="O80" s="71">
        <f t="shared" ref="O80:O86" si="20">L80-M80</f>
        <v>27719.83</v>
      </c>
      <c r="P80" s="71"/>
      <c r="Q80" s="71">
        <f t="shared" ref="Q80:Q86" si="21">O80+P80</f>
        <v>27719.83</v>
      </c>
      <c r="R80" s="122">
        <f t="shared" si="13"/>
        <v>14027.499881670001</v>
      </c>
      <c r="S80" s="71">
        <f t="shared" si="15"/>
        <v>14027.5</v>
      </c>
      <c r="T80" s="71">
        <f t="shared" ref="T80:T86" si="22">Q80+S80</f>
        <v>41747.33</v>
      </c>
      <c r="U80" s="72" t="s">
        <v>47</v>
      </c>
      <c r="V80" s="102">
        <f t="shared" si="16"/>
        <v>1669.89</v>
      </c>
      <c r="W80" s="73">
        <f t="shared" si="17"/>
        <v>2</v>
      </c>
      <c r="X80" s="74">
        <f t="shared" si="18"/>
        <v>40075.440000000002</v>
      </c>
      <c r="Y80" s="289">
        <v>1488</v>
      </c>
      <c r="Z80" s="289">
        <v>1891</v>
      </c>
      <c r="AA80" s="7"/>
      <c r="AB80" s="7"/>
    </row>
    <row r="81" spans="1:28" ht="28.5" hidden="1" customHeight="1" x14ac:dyDescent="0.2">
      <c r="A81" s="41">
        <v>71</v>
      </c>
      <c r="B81" s="162" t="s">
        <v>373</v>
      </c>
      <c r="C81" s="185" t="s">
        <v>374</v>
      </c>
      <c r="D81" s="292" t="s">
        <v>375</v>
      </c>
      <c r="E81" s="162" t="s">
        <v>363</v>
      </c>
      <c r="F81" s="162" t="s">
        <v>116</v>
      </c>
      <c r="G81" s="162" t="s">
        <v>376</v>
      </c>
      <c r="H81" s="50">
        <v>3</v>
      </c>
      <c r="I81" s="69" t="s">
        <v>47</v>
      </c>
      <c r="J81" s="70">
        <v>8374.26</v>
      </c>
      <c r="K81" s="70">
        <f t="shared" si="19"/>
        <v>33292.86</v>
      </c>
      <c r="L81" s="71">
        <f t="shared" si="14"/>
        <v>41667.120000000003</v>
      </c>
      <c r="M81" s="71">
        <v>13947.29</v>
      </c>
      <c r="N81" s="71"/>
      <c r="O81" s="71">
        <f t="shared" si="20"/>
        <v>27719.83</v>
      </c>
      <c r="P81" s="71"/>
      <c r="Q81" s="71">
        <f t="shared" si="21"/>
        <v>27719.83</v>
      </c>
      <c r="R81" s="122">
        <f t="shared" si="13"/>
        <v>14027.499881670001</v>
      </c>
      <c r="S81" s="71">
        <f t="shared" si="15"/>
        <v>14027.5</v>
      </c>
      <c r="T81" s="71">
        <f t="shared" si="22"/>
        <v>41747.33</v>
      </c>
      <c r="U81" s="72" t="s">
        <v>47</v>
      </c>
      <c r="V81" s="102">
        <f t="shared" si="16"/>
        <v>1669.89</v>
      </c>
      <c r="W81" s="73">
        <f t="shared" si="17"/>
        <v>2</v>
      </c>
      <c r="X81" s="74">
        <f t="shared" si="18"/>
        <v>40075.440000000002</v>
      </c>
      <c r="Y81" s="289">
        <v>1489</v>
      </c>
      <c r="Z81" s="289">
        <v>1892</v>
      </c>
      <c r="AA81" s="7"/>
      <c r="AB81" s="7"/>
    </row>
    <row r="82" spans="1:28" ht="28.5" hidden="1" customHeight="1" x14ac:dyDescent="0.2">
      <c r="A82" s="41">
        <v>72</v>
      </c>
      <c r="B82" s="162" t="s">
        <v>377</v>
      </c>
      <c r="C82" s="185" t="s">
        <v>378</v>
      </c>
      <c r="D82" s="292" t="s">
        <v>379</v>
      </c>
      <c r="E82" s="162" t="s">
        <v>380</v>
      </c>
      <c r="F82" s="162" t="s">
        <v>102</v>
      </c>
      <c r="G82" s="162" t="s">
        <v>381</v>
      </c>
      <c r="H82" s="50">
        <v>3</v>
      </c>
      <c r="I82" s="69" t="s">
        <v>47</v>
      </c>
      <c r="J82" s="70">
        <v>8374.26</v>
      </c>
      <c r="K82" s="70">
        <f t="shared" si="19"/>
        <v>33292.86</v>
      </c>
      <c r="L82" s="71">
        <f t="shared" si="14"/>
        <v>41667.120000000003</v>
      </c>
      <c r="M82" s="71">
        <v>17663.849999999999</v>
      </c>
      <c r="N82" s="71"/>
      <c r="O82" s="71">
        <f t="shared" si="20"/>
        <v>24003.270000000004</v>
      </c>
      <c r="P82" s="71"/>
      <c r="Q82" s="71">
        <f t="shared" si="21"/>
        <v>24003.270000000004</v>
      </c>
      <c r="R82" s="122">
        <f t="shared" si="13"/>
        <v>14027.499881670001</v>
      </c>
      <c r="S82" s="71">
        <f t="shared" si="15"/>
        <v>14027.5</v>
      </c>
      <c r="T82" s="71">
        <f t="shared" si="22"/>
        <v>38030.770000000004</v>
      </c>
      <c r="U82" s="72" t="s">
        <v>47</v>
      </c>
      <c r="V82" s="102">
        <f t="shared" si="16"/>
        <v>1521.23</v>
      </c>
      <c r="W82" s="73">
        <f t="shared" si="17"/>
        <v>2</v>
      </c>
      <c r="X82" s="74">
        <f t="shared" si="18"/>
        <v>36507.54</v>
      </c>
      <c r="Y82" s="289">
        <v>1490</v>
      </c>
      <c r="Z82" s="289">
        <v>1893</v>
      </c>
      <c r="AA82" s="7"/>
      <c r="AB82" s="7"/>
    </row>
    <row r="83" spans="1:28" ht="28.5" hidden="1" customHeight="1" x14ac:dyDescent="0.2">
      <c r="A83" s="41">
        <v>73</v>
      </c>
      <c r="B83" s="162" t="s">
        <v>382</v>
      </c>
      <c r="C83" s="185" t="s">
        <v>383</v>
      </c>
      <c r="D83" s="292" t="s">
        <v>384</v>
      </c>
      <c r="E83" s="162" t="s">
        <v>385</v>
      </c>
      <c r="F83" s="162" t="s">
        <v>135</v>
      </c>
      <c r="G83" s="162" t="s">
        <v>386</v>
      </c>
      <c r="H83" s="50">
        <v>5</v>
      </c>
      <c r="I83" s="69" t="s">
        <v>47</v>
      </c>
      <c r="J83" s="70">
        <v>8374.26</v>
      </c>
      <c r="K83" s="70">
        <f t="shared" si="19"/>
        <v>55488.1</v>
      </c>
      <c r="L83" s="71">
        <f t="shared" si="14"/>
        <v>63862.36</v>
      </c>
      <c r="M83" s="71">
        <v>21380.41</v>
      </c>
      <c r="N83" s="71"/>
      <c r="O83" s="71">
        <f t="shared" si="20"/>
        <v>42481.95</v>
      </c>
      <c r="P83" s="71"/>
      <c r="Q83" s="71">
        <f t="shared" si="21"/>
        <v>42481.95</v>
      </c>
      <c r="R83" s="122">
        <f t="shared" si="13"/>
        <v>21499.66801985</v>
      </c>
      <c r="S83" s="71">
        <f t="shared" si="15"/>
        <v>21499.67</v>
      </c>
      <c r="T83" s="71">
        <f t="shared" si="22"/>
        <v>63981.619999999995</v>
      </c>
      <c r="U83" s="72" t="s">
        <v>47</v>
      </c>
      <c r="V83" s="102">
        <f t="shared" si="16"/>
        <v>2559.2600000000002</v>
      </c>
      <c r="W83" s="73">
        <f t="shared" si="17"/>
        <v>2</v>
      </c>
      <c r="X83" s="74">
        <f t="shared" si="18"/>
        <v>61420.359999999993</v>
      </c>
      <c r="Y83" s="289">
        <v>1491</v>
      </c>
      <c r="Z83" s="289">
        <v>1894</v>
      </c>
      <c r="AA83" s="7"/>
      <c r="AB83" s="7"/>
    </row>
    <row r="84" spans="1:28" ht="28.5" hidden="1" customHeight="1" thickBot="1" x14ac:dyDescent="0.25">
      <c r="A84" s="40">
        <v>74</v>
      </c>
      <c r="B84" s="164" t="s">
        <v>387</v>
      </c>
      <c r="C84" s="190" t="s">
        <v>388</v>
      </c>
      <c r="D84" s="297" t="s">
        <v>389</v>
      </c>
      <c r="E84" s="164" t="s">
        <v>385</v>
      </c>
      <c r="F84" s="164" t="s">
        <v>102</v>
      </c>
      <c r="G84" s="164" t="s">
        <v>390</v>
      </c>
      <c r="H84" s="148">
        <v>3</v>
      </c>
      <c r="I84" s="75" t="s">
        <v>47</v>
      </c>
      <c r="J84" s="70">
        <v>8374.26</v>
      </c>
      <c r="K84" s="70">
        <f t="shared" si="19"/>
        <v>33292.86</v>
      </c>
      <c r="L84" s="76">
        <f t="shared" si="14"/>
        <v>41667.120000000003</v>
      </c>
      <c r="M84" s="76">
        <v>13947.29</v>
      </c>
      <c r="N84" s="76"/>
      <c r="O84" s="76">
        <f t="shared" si="20"/>
        <v>27719.83</v>
      </c>
      <c r="P84" s="76"/>
      <c r="Q84" s="76">
        <f t="shared" si="21"/>
        <v>27719.83</v>
      </c>
      <c r="R84" s="123">
        <f t="shared" si="13"/>
        <v>14027.499881670001</v>
      </c>
      <c r="S84" s="76">
        <f t="shared" si="15"/>
        <v>14027.5</v>
      </c>
      <c r="T84" s="76">
        <f t="shared" si="22"/>
        <v>41747.33</v>
      </c>
      <c r="U84" s="77" t="s">
        <v>47</v>
      </c>
      <c r="V84" s="78">
        <f t="shared" si="16"/>
        <v>1669.89</v>
      </c>
      <c r="W84" s="70">
        <f t="shared" si="17"/>
        <v>2</v>
      </c>
      <c r="X84" s="79">
        <f t="shared" si="18"/>
        <v>40075.440000000002</v>
      </c>
      <c r="Y84" s="334">
        <v>1492</v>
      </c>
      <c r="Z84" s="334">
        <v>1895</v>
      </c>
      <c r="AA84" s="7"/>
      <c r="AB84" s="7"/>
    </row>
    <row r="85" spans="1:28" ht="28.5" hidden="1" customHeight="1" x14ac:dyDescent="0.2">
      <c r="A85" s="23">
        <v>75</v>
      </c>
      <c r="B85" s="156" t="s">
        <v>391</v>
      </c>
      <c r="C85" s="191" t="s">
        <v>392</v>
      </c>
      <c r="D85" s="291" t="s">
        <v>393</v>
      </c>
      <c r="E85" s="156" t="s">
        <v>394</v>
      </c>
      <c r="F85" s="156" t="s">
        <v>395</v>
      </c>
      <c r="G85" s="203" t="s">
        <v>396</v>
      </c>
      <c r="H85" s="42">
        <v>2</v>
      </c>
      <c r="I85" s="52" t="s">
        <v>47</v>
      </c>
      <c r="J85" s="53">
        <v>8374.26</v>
      </c>
      <c r="K85" s="53">
        <f t="shared" si="19"/>
        <v>22195.24</v>
      </c>
      <c r="L85" s="54">
        <f t="shared" si="14"/>
        <v>30569.5</v>
      </c>
      <c r="M85" s="279">
        <v>10230.73</v>
      </c>
      <c r="N85" s="54"/>
      <c r="O85" s="54">
        <f t="shared" si="20"/>
        <v>20338.77</v>
      </c>
      <c r="P85" s="54"/>
      <c r="Q85" s="54">
        <f t="shared" si="21"/>
        <v>20338.77</v>
      </c>
      <c r="R85" s="118">
        <f t="shared" si="13"/>
        <v>10291.41581258</v>
      </c>
      <c r="S85" s="54">
        <f t="shared" si="15"/>
        <v>10291.42</v>
      </c>
      <c r="T85" s="135">
        <f t="shared" si="22"/>
        <v>30630.190000000002</v>
      </c>
      <c r="U85" s="136"/>
      <c r="V85" s="137"/>
      <c r="W85" s="137"/>
      <c r="X85" s="55"/>
      <c r="Y85" s="343"/>
      <c r="Z85" s="335"/>
      <c r="AA85" s="7"/>
      <c r="AB85" s="7"/>
    </row>
    <row r="86" spans="1:28" ht="28.5" hidden="1" customHeight="1" x14ac:dyDescent="0.2">
      <c r="A86" s="24">
        <v>76</v>
      </c>
      <c r="B86" s="158" t="s">
        <v>397</v>
      </c>
      <c r="C86" s="189" t="s">
        <v>392</v>
      </c>
      <c r="D86" s="292" t="s">
        <v>393</v>
      </c>
      <c r="E86" s="158" t="s">
        <v>394</v>
      </c>
      <c r="F86" s="158" t="s">
        <v>135</v>
      </c>
      <c r="G86" s="204" t="s">
        <v>398</v>
      </c>
      <c r="H86" s="131">
        <v>2</v>
      </c>
      <c r="I86" s="56" t="s">
        <v>47</v>
      </c>
      <c r="J86" s="57">
        <v>8374.26</v>
      </c>
      <c r="K86" s="57">
        <f t="shared" si="19"/>
        <v>22195.24</v>
      </c>
      <c r="L86" s="58">
        <f t="shared" si="14"/>
        <v>30569.5</v>
      </c>
      <c r="M86" s="280">
        <v>13947.29</v>
      </c>
      <c r="N86" s="58"/>
      <c r="O86" s="58">
        <f t="shared" si="20"/>
        <v>16622.21</v>
      </c>
      <c r="P86" s="58"/>
      <c r="Q86" s="58">
        <f t="shared" si="21"/>
        <v>16622.21</v>
      </c>
      <c r="R86" s="119">
        <f t="shared" si="13"/>
        <v>10291.41581258</v>
      </c>
      <c r="S86" s="58">
        <f t="shared" si="15"/>
        <v>10291.42</v>
      </c>
      <c r="T86" s="139">
        <f t="shared" si="22"/>
        <v>26913.629999999997</v>
      </c>
      <c r="U86" s="140"/>
      <c r="V86" s="141"/>
      <c r="W86" s="141"/>
      <c r="X86" s="82"/>
      <c r="Y86" s="345"/>
      <c r="Z86" s="337"/>
      <c r="AA86" s="7"/>
      <c r="AB86" s="7"/>
    </row>
    <row r="87" spans="1:28" ht="28.5" hidden="1" customHeight="1" thickBot="1" x14ac:dyDescent="0.25">
      <c r="A87" s="132"/>
      <c r="B87" s="165"/>
      <c r="C87" s="192"/>
      <c r="D87" s="298"/>
      <c r="E87" s="165"/>
      <c r="F87" s="165"/>
      <c r="G87" s="205"/>
      <c r="H87" s="244"/>
      <c r="I87" s="133"/>
      <c r="J87" s="63"/>
      <c r="K87" s="63"/>
      <c r="L87" s="61"/>
      <c r="M87" s="284"/>
      <c r="N87" s="61"/>
      <c r="O87" s="61"/>
      <c r="P87" s="61"/>
      <c r="Q87" s="61"/>
      <c r="R87" s="134"/>
      <c r="S87" s="61"/>
      <c r="T87" s="61">
        <f>SUM(T85:T86)</f>
        <v>57543.82</v>
      </c>
      <c r="U87" s="86" t="s">
        <v>47</v>
      </c>
      <c r="V87" s="87">
        <f t="shared" ref="V87:V120" si="23">IF(U87="no",ROUND(T87*4/100,2), 0)</f>
        <v>2301.75</v>
      </c>
      <c r="W87" s="87">
        <f t="shared" ref="W87:W120" si="24">IF(U87="no",2,0)</f>
        <v>2</v>
      </c>
      <c r="X87" s="213">
        <f t="shared" ref="X87:X120" si="25">T87-V87-W87</f>
        <v>55240.07</v>
      </c>
      <c r="Y87" s="338">
        <v>1493</v>
      </c>
      <c r="Z87" s="338">
        <v>1896</v>
      </c>
      <c r="AA87" s="7"/>
      <c r="AB87" s="7"/>
    </row>
    <row r="88" spans="1:28" ht="28.5" hidden="1" customHeight="1" x14ac:dyDescent="0.2">
      <c r="A88" s="41">
        <v>77</v>
      </c>
      <c r="B88" s="161" t="s">
        <v>399</v>
      </c>
      <c r="C88" s="187" t="s">
        <v>400</v>
      </c>
      <c r="D88" s="294" t="s">
        <v>401</v>
      </c>
      <c r="E88" s="161" t="s">
        <v>402</v>
      </c>
      <c r="F88" s="161" t="s">
        <v>403</v>
      </c>
      <c r="G88" s="206" t="s">
        <v>404</v>
      </c>
      <c r="H88" s="41">
        <v>4</v>
      </c>
      <c r="I88" s="64" t="s">
        <v>47</v>
      </c>
      <c r="J88" s="65">
        <v>8374.26</v>
      </c>
      <c r="K88" s="65">
        <f t="shared" si="19"/>
        <v>44390.48</v>
      </c>
      <c r="L88" s="66">
        <f t="shared" si="14"/>
        <v>52764.740000000005</v>
      </c>
      <c r="M88" s="281">
        <v>17663.849999999999</v>
      </c>
      <c r="N88" s="66"/>
      <c r="O88" s="66">
        <f t="shared" ref="O88:O122" si="26">L88-M88</f>
        <v>35100.890000000007</v>
      </c>
      <c r="P88" s="66"/>
      <c r="Q88" s="66">
        <f t="shared" ref="Q88:Q122" si="27">O88+P88</f>
        <v>35100.890000000007</v>
      </c>
      <c r="R88" s="121">
        <f t="shared" ref="R88:R102" si="28">ROUND(X$4/L$249*L88,8)</f>
        <v>17763.583950759999</v>
      </c>
      <c r="S88" s="66">
        <f t="shared" si="15"/>
        <v>17763.580000000002</v>
      </c>
      <c r="T88" s="66">
        <f t="shared" ref="T88:T122" si="29">Q88+S88</f>
        <v>52864.470000000008</v>
      </c>
      <c r="U88" s="67" t="s">
        <v>47</v>
      </c>
      <c r="V88" s="102">
        <f t="shared" si="23"/>
        <v>2114.58</v>
      </c>
      <c r="W88" s="68">
        <f t="shared" si="24"/>
        <v>2</v>
      </c>
      <c r="X88" s="111">
        <f t="shared" si="25"/>
        <v>50747.890000000007</v>
      </c>
      <c r="Y88" s="289">
        <v>1494</v>
      </c>
      <c r="Z88" s="289">
        <v>1897</v>
      </c>
      <c r="AA88" s="7"/>
      <c r="AB88" s="7"/>
    </row>
    <row r="89" spans="1:28" ht="28.5" hidden="1" customHeight="1" x14ac:dyDescent="0.2">
      <c r="A89" s="41">
        <v>78</v>
      </c>
      <c r="B89" s="162" t="s">
        <v>405</v>
      </c>
      <c r="C89" s="188">
        <v>80007870266</v>
      </c>
      <c r="D89" s="292" t="s">
        <v>406</v>
      </c>
      <c r="E89" s="162" t="s">
        <v>402</v>
      </c>
      <c r="F89" s="162" t="s">
        <v>407</v>
      </c>
      <c r="G89" s="162" t="s">
        <v>126</v>
      </c>
      <c r="H89" s="50">
        <v>5</v>
      </c>
      <c r="I89" s="69" t="s">
        <v>47</v>
      </c>
      <c r="J89" s="70">
        <v>8374.26</v>
      </c>
      <c r="K89" s="70">
        <f t="shared" si="19"/>
        <v>55488.1</v>
      </c>
      <c r="L89" s="71">
        <f t="shared" si="14"/>
        <v>63862.36</v>
      </c>
      <c r="M89" s="282">
        <v>25096.98</v>
      </c>
      <c r="N89" s="71"/>
      <c r="O89" s="71">
        <f t="shared" si="26"/>
        <v>38765.380000000005</v>
      </c>
      <c r="P89" s="71"/>
      <c r="Q89" s="71">
        <f t="shared" si="27"/>
        <v>38765.380000000005</v>
      </c>
      <c r="R89" s="122">
        <f t="shared" si="28"/>
        <v>21499.66801985</v>
      </c>
      <c r="S89" s="71">
        <f t="shared" si="15"/>
        <v>21499.67</v>
      </c>
      <c r="T89" s="71">
        <f t="shared" si="29"/>
        <v>60265.05</v>
      </c>
      <c r="U89" s="72" t="s">
        <v>47</v>
      </c>
      <c r="V89" s="102">
        <f t="shared" si="23"/>
        <v>2410.6</v>
      </c>
      <c r="W89" s="73">
        <f t="shared" si="24"/>
        <v>2</v>
      </c>
      <c r="X89" s="74">
        <f t="shared" si="25"/>
        <v>57852.450000000004</v>
      </c>
      <c r="Y89" s="289">
        <v>1495</v>
      </c>
      <c r="Z89" s="289">
        <v>1898</v>
      </c>
      <c r="AA89" s="7"/>
      <c r="AB89" s="7"/>
    </row>
    <row r="90" spans="1:28" ht="28.5" hidden="1" customHeight="1" x14ac:dyDescent="0.2">
      <c r="A90" s="41">
        <v>79</v>
      </c>
      <c r="B90" s="162" t="s">
        <v>408</v>
      </c>
      <c r="C90" s="185" t="s">
        <v>409</v>
      </c>
      <c r="D90" s="292" t="s">
        <v>410</v>
      </c>
      <c r="E90" s="162" t="s">
        <v>411</v>
      </c>
      <c r="F90" s="162" t="s">
        <v>368</v>
      </c>
      <c r="G90" s="162" t="s">
        <v>412</v>
      </c>
      <c r="H90" s="50">
        <v>4</v>
      </c>
      <c r="I90" s="69" t="s">
        <v>47</v>
      </c>
      <c r="J90" s="70">
        <v>8374.26</v>
      </c>
      <c r="K90" s="70">
        <f t="shared" si="19"/>
        <v>44390.48</v>
      </c>
      <c r="L90" s="71">
        <f t="shared" si="14"/>
        <v>52764.740000000005</v>
      </c>
      <c r="M90" s="282">
        <v>17663.849999999999</v>
      </c>
      <c r="N90" s="71"/>
      <c r="O90" s="71">
        <f t="shared" si="26"/>
        <v>35100.890000000007</v>
      </c>
      <c r="P90" s="71"/>
      <c r="Q90" s="71">
        <f t="shared" si="27"/>
        <v>35100.890000000007</v>
      </c>
      <c r="R90" s="122">
        <f t="shared" si="28"/>
        <v>17763.583950759999</v>
      </c>
      <c r="S90" s="71">
        <f t="shared" si="15"/>
        <v>17763.580000000002</v>
      </c>
      <c r="T90" s="71">
        <f t="shared" si="29"/>
        <v>52864.470000000008</v>
      </c>
      <c r="U90" s="72" t="s">
        <v>47</v>
      </c>
      <c r="V90" s="102">
        <f t="shared" si="23"/>
        <v>2114.58</v>
      </c>
      <c r="W90" s="73">
        <f t="shared" si="24"/>
        <v>2</v>
      </c>
      <c r="X90" s="74">
        <f t="shared" si="25"/>
        <v>50747.890000000007</v>
      </c>
      <c r="Y90" s="289">
        <v>1496</v>
      </c>
      <c r="Z90" s="289">
        <v>1899</v>
      </c>
      <c r="AA90" s="7"/>
      <c r="AB90" s="7"/>
    </row>
    <row r="91" spans="1:28" ht="28.5" hidden="1" customHeight="1" x14ac:dyDescent="0.2">
      <c r="A91" s="41">
        <v>80</v>
      </c>
      <c r="B91" s="162" t="s">
        <v>413</v>
      </c>
      <c r="C91" s="185" t="s">
        <v>414</v>
      </c>
      <c r="D91" s="292" t="s">
        <v>415</v>
      </c>
      <c r="E91" s="163" t="s">
        <v>416</v>
      </c>
      <c r="F91" s="162" t="s">
        <v>417</v>
      </c>
      <c r="G91" s="162" t="s">
        <v>418</v>
      </c>
      <c r="H91" s="50">
        <v>3</v>
      </c>
      <c r="I91" s="69" t="s">
        <v>47</v>
      </c>
      <c r="J91" s="73">
        <v>8374.26</v>
      </c>
      <c r="K91" s="73">
        <f t="shared" si="19"/>
        <v>33292.86</v>
      </c>
      <c r="L91" s="71">
        <f t="shared" si="14"/>
        <v>41667.120000000003</v>
      </c>
      <c r="M91" s="282">
        <v>13947.29</v>
      </c>
      <c r="N91" s="71"/>
      <c r="O91" s="71">
        <f t="shared" si="26"/>
        <v>27719.83</v>
      </c>
      <c r="P91" s="71"/>
      <c r="Q91" s="71">
        <f t="shared" si="27"/>
        <v>27719.83</v>
      </c>
      <c r="R91" s="122">
        <f t="shared" si="28"/>
        <v>14027.499881670001</v>
      </c>
      <c r="S91" s="71">
        <f t="shared" si="15"/>
        <v>14027.5</v>
      </c>
      <c r="T91" s="71">
        <f t="shared" si="29"/>
        <v>41747.33</v>
      </c>
      <c r="U91" s="72" t="s">
        <v>47</v>
      </c>
      <c r="V91" s="102">
        <f t="shared" si="23"/>
        <v>1669.89</v>
      </c>
      <c r="W91" s="73">
        <f t="shared" si="24"/>
        <v>2</v>
      </c>
      <c r="X91" s="74">
        <f t="shared" si="25"/>
        <v>40075.440000000002</v>
      </c>
      <c r="Y91" s="289">
        <v>1497</v>
      </c>
      <c r="Z91" s="289">
        <v>1900</v>
      </c>
      <c r="AA91" s="7"/>
      <c r="AB91" s="7"/>
    </row>
    <row r="92" spans="1:28" ht="28.5" hidden="1" customHeight="1" x14ac:dyDescent="0.2">
      <c r="A92" s="41">
        <v>81</v>
      </c>
      <c r="B92" s="162" t="s">
        <v>419</v>
      </c>
      <c r="C92" s="188">
        <v>80007730262</v>
      </c>
      <c r="D92" s="292" t="s">
        <v>420</v>
      </c>
      <c r="E92" s="162" t="s">
        <v>421</v>
      </c>
      <c r="F92" s="162" t="s">
        <v>135</v>
      </c>
      <c r="G92" s="162" t="s">
        <v>131</v>
      </c>
      <c r="H92" s="50">
        <v>2</v>
      </c>
      <c r="I92" s="69" t="s">
        <v>47</v>
      </c>
      <c r="J92" s="70">
        <v>8374.26</v>
      </c>
      <c r="K92" s="70">
        <f t="shared" si="19"/>
        <v>22195.24</v>
      </c>
      <c r="L92" s="71">
        <f t="shared" si="14"/>
        <v>30569.5</v>
      </c>
      <c r="M92" s="282">
        <v>13947.29</v>
      </c>
      <c r="N92" s="71"/>
      <c r="O92" s="71">
        <f t="shared" si="26"/>
        <v>16622.21</v>
      </c>
      <c r="P92" s="71"/>
      <c r="Q92" s="71">
        <f t="shared" si="27"/>
        <v>16622.21</v>
      </c>
      <c r="R92" s="122">
        <f t="shared" si="28"/>
        <v>10291.41581258</v>
      </c>
      <c r="S92" s="71">
        <f t="shared" si="15"/>
        <v>10291.42</v>
      </c>
      <c r="T92" s="71">
        <f t="shared" si="29"/>
        <v>26913.629999999997</v>
      </c>
      <c r="U92" s="72" t="s">
        <v>47</v>
      </c>
      <c r="V92" s="102">
        <f t="shared" si="23"/>
        <v>1076.55</v>
      </c>
      <c r="W92" s="73">
        <f t="shared" si="24"/>
        <v>2</v>
      </c>
      <c r="X92" s="74">
        <f t="shared" si="25"/>
        <v>25835.079999999998</v>
      </c>
      <c r="Y92" s="289">
        <v>1498</v>
      </c>
      <c r="Z92" s="289">
        <v>1901</v>
      </c>
      <c r="AA92" s="7"/>
      <c r="AB92" s="7"/>
    </row>
    <row r="93" spans="1:28" ht="28.5" hidden="1" customHeight="1" x14ac:dyDescent="0.2">
      <c r="A93" s="41">
        <v>82</v>
      </c>
      <c r="B93" s="162" t="s">
        <v>422</v>
      </c>
      <c r="C93" s="188">
        <v>94008860267</v>
      </c>
      <c r="D93" s="292" t="s">
        <v>423</v>
      </c>
      <c r="E93" s="162" t="s">
        <v>421</v>
      </c>
      <c r="F93" s="162" t="s">
        <v>116</v>
      </c>
      <c r="G93" s="162" t="s">
        <v>424</v>
      </c>
      <c r="H93" s="50">
        <v>4</v>
      </c>
      <c r="I93" s="69" t="s">
        <v>47</v>
      </c>
      <c r="J93" s="70">
        <v>8374.26</v>
      </c>
      <c r="K93" s="70">
        <f t="shared" si="19"/>
        <v>44390.48</v>
      </c>
      <c r="L93" s="71">
        <f t="shared" si="14"/>
        <v>52764.740000000005</v>
      </c>
      <c r="M93" s="282">
        <v>17663.849999999999</v>
      </c>
      <c r="N93" s="71"/>
      <c r="O93" s="71">
        <f t="shared" si="26"/>
        <v>35100.890000000007</v>
      </c>
      <c r="P93" s="71"/>
      <c r="Q93" s="71">
        <f t="shared" si="27"/>
        <v>35100.890000000007</v>
      </c>
      <c r="R93" s="122">
        <f t="shared" si="28"/>
        <v>17763.583950759999</v>
      </c>
      <c r="S93" s="71">
        <f t="shared" si="15"/>
        <v>17763.580000000002</v>
      </c>
      <c r="T93" s="71">
        <f t="shared" si="29"/>
        <v>52864.470000000008</v>
      </c>
      <c r="U93" s="72" t="s">
        <v>47</v>
      </c>
      <c r="V93" s="102">
        <f t="shared" si="23"/>
        <v>2114.58</v>
      </c>
      <c r="W93" s="73">
        <f t="shared" si="24"/>
        <v>2</v>
      </c>
      <c r="X93" s="74">
        <f t="shared" si="25"/>
        <v>50747.890000000007</v>
      </c>
      <c r="Y93" s="289">
        <v>1499</v>
      </c>
      <c r="Z93" s="289">
        <v>1902</v>
      </c>
      <c r="AA93" s="7"/>
      <c r="AB93" s="7"/>
    </row>
    <row r="94" spans="1:28" ht="28.5" hidden="1" customHeight="1" x14ac:dyDescent="0.2">
      <c r="A94" s="41">
        <v>83</v>
      </c>
      <c r="B94" s="162" t="s">
        <v>425</v>
      </c>
      <c r="C94" s="188" t="s">
        <v>426</v>
      </c>
      <c r="D94" s="304" t="s">
        <v>427</v>
      </c>
      <c r="E94" s="162" t="s">
        <v>421</v>
      </c>
      <c r="F94" s="163" t="s">
        <v>428</v>
      </c>
      <c r="G94" s="163" t="s">
        <v>429</v>
      </c>
      <c r="H94" s="50">
        <v>2</v>
      </c>
      <c r="I94" s="69" t="s">
        <v>47</v>
      </c>
      <c r="J94" s="70">
        <v>8374.26</v>
      </c>
      <c r="K94" s="70">
        <f t="shared" si="19"/>
        <v>22195.24</v>
      </c>
      <c r="L94" s="71">
        <f t="shared" si="14"/>
        <v>30569.5</v>
      </c>
      <c r="M94" s="282">
        <v>6514.17</v>
      </c>
      <c r="N94" s="71"/>
      <c r="O94" s="71">
        <f t="shared" si="26"/>
        <v>24055.33</v>
      </c>
      <c r="P94" s="71"/>
      <c r="Q94" s="71">
        <f t="shared" si="27"/>
        <v>24055.33</v>
      </c>
      <c r="R94" s="122">
        <f t="shared" si="28"/>
        <v>10291.41581258</v>
      </c>
      <c r="S94" s="71">
        <f t="shared" si="15"/>
        <v>10291.42</v>
      </c>
      <c r="T94" s="71">
        <f t="shared" si="29"/>
        <v>34346.75</v>
      </c>
      <c r="U94" s="351" t="s">
        <v>97</v>
      </c>
      <c r="V94" s="102">
        <f t="shared" si="23"/>
        <v>0</v>
      </c>
      <c r="W94" s="73">
        <f t="shared" si="24"/>
        <v>0</v>
      </c>
      <c r="X94" s="74">
        <f t="shared" si="25"/>
        <v>34346.75</v>
      </c>
      <c r="Y94" s="289">
        <v>1500</v>
      </c>
      <c r="Z94" s="289">
        <v>1903</v>
      </c>
      <c r="AA94" s="7"/>
      <c r="AB94" s="7"/>
    </row>
    <row r="95" spans="1:28" ht="28.5" hidden="1" customHeight="1" x14ac:dyDescent="0.2">
      <c r="A95" s="41">
        <v>84</v>
      </c>
      <c r="B95" s="162" t="s">
        <v>430</v>
      </c>
      <c r="C95" s="188">
        <v>80021800265</v>
      </c>
      <c r="D95" s="292" t="s">
        <v>431</v>
      </c>
      <c r="E95" s="162" t="s">
        <v>432</v>
      </c>
      <c r="F95" s="162" t="s">
        <v>433</v>
      </c>
      <c r="G95" s="162" t="s">
        <v>126</v>
      </c>
      <c r="H95" s="50">
        <v>3</v>
      </c>
      <c r="I95" s="69" t="s">
        <v>47</v>
      </c>
      <c r="J95" s="70">
        <v>8374.26</v>
      </c>
      <c r="K95" s="70">
        <f t="shared" si="19"/>
        <v>33292.86</v>
      </c>
      <c r="L95" s="71">
        <f t="shared" si="14"/>
        <v>41667.120000000003</v>
      </c>
      <c r="M95" s="282">
        <v>13947.29</v>
      </c>
      <c r="N95" s="71"/>
      <c r="O95" s="71">
        <f t="shared" si="26"/>
        <v>27719.83</v>
      </c>
      <c r="P95" s="71"/>
      <c r="Q95" s="71">
        <f t="shared" si="27"/>
        <v>27719.83</v>
      </c>
      <c r="R95" s="122">
        <f t="shared" si="28"/>
        <v>14027.499881670001</v>
      </c>
      <c r="S95" s="71">
        <f t="shared" si="15"/>
        <v>14027.5</v>
      </c>
      <c r="T95" s="71">
        <f t="shared" si="29"/>
        <v>41747.33</v>
      </c>
      <c r="U95" s="72" t="s">
        <v>47</v>
      </c>
      <c r="V95" s="102">
        <f t="shared" si="23"/>
        <v>1669.89</v>
      </c>
      <c r="W95" s="73">
        <f t="shared" si="24"/>
        <v>2</v>
      </c>
      <c r="X95" s="74">
        <f t="shared" si="25"/>
        <v>40075.440000000002</v>
      </c>
      <c r="Y95" s="289">
        <v>1501</v>
      </c>
      <c r="Z95" s="289">
        <v>1904</v>
      </c>
      <c r="AA95" s="7"/>
      <c r="AB95" s="7"/>
    </row>
    <row r="96" spans="1:28" ht="28.5" hidden="1" customHeight="1" x14ac:dyDescent="0.2">
      <c r="A96" s="41">
        <v>85</v>
      </c>
      <c r="B96" s="162" t="s">
        <v>434</v>
      </c>
      <c r="C96" s="188">
        <v>92035880266</v>
      </c>
      <c r="D96" s="300" t="s">
        <v>435</v>
      </c>
      <c r="E96" s="162" t="s">
        <v>436</v>
      </c>
      <c r="F96" s="162" t="s">
        <v>437</v>
      </c>
      <c r="G96" s="162" t="s">
        <v>438</v>
      </c>
      <c r="H96" s="50">
        <v>3</v>
      </c>
      <c r="I96" s="69" t="s">
        <v>47</v>
      </c>
      <c r="J96" s="70">
        <v>8374.26</v>
      </c>
      <c r="K96" s="70">
        <f t="shared" si="19"/>
        <v>33292.86</v>
      </c>
      <c r="L96" s="71">
        <f t="shared" si="14"/>
        <v>41667.120000000003</v>
      </c>
      <c r="M96" s="282">
        <v>13947.29</v>
      </c>
      <c r="N96" s="71"/>
      <c r="O96" s="71">
        <f t="shared" si="26"/>
        <v>27719.83</v>
      </c>
      <c r="P96" s="71"/>
      <c r="Q96" s="71">
        <f t="shared" si="27"/>
        <v>27719.83</v>
      </c>
      <c r="R96" s="122">
        <f t="shared" si="28"/>
        <v>14027.499881670001</v>
      </c>
      <c r="S96" s="71">
        <f t="shared" si="15"/>
        <v>14027.5</v>
      </c>
      <c r="T96" s="71">
        <f t="shared" si="29"/>
        <v>41747.33</v>
      </c>
      <c r="U96" s="72" t="s">
        <v>47</v>
      </c>
      <c r="V96" s="102">
        <f t="shared" si="23"/>
        <v>1669.89</v>
      </c>
      <c r="W96" s="73">
        <f t="shared" si="24"/>
        <v>2</v>
      </c>
      <c r="X96" s="74">
        <f t="shared" si="25"/>
        <v>40075.440000000002</v>
      </c>
      <c r="Y96" s="289">
        <v>1502</v>
      </c>
      <c r="Z96" s="289">
        <v>1905</v>
      </c>
      <c r="AA96" s="7"/>
      <c r="AB96" s="7"/>
    </row>
    <row r="97" spans="1:28" ht="28.5" hidden="1" customHeight="1" x14ac:dyDescent="0.2">
      <c r="A97" s="41">
        <v>86</v>
      </c>
      <c r="B97" s="162" t="s">
        <v>439</v>
      </c>
      <c r="C97" s="188" t="s">
        <v>440</v>
      </c>
      <c r="D97" s="292" t="s">
        <v>441</v>
      </c>
      <c r="E97" s="162" t="s">
        <v>436</v>
      </c>
      <c r="F97" s="162" t="s">
        <v>442</v>
      </c>
      <c r="G97" s="162" t="s">
        <v>443</v>
      </c>
      <c r="H97" s="50">
        <v>6</v>
      </c>
      <c r="I97" s="69" t="s">
        <v>47</v>
      </c>
      <c r="J97" s="70">
        <v>8374.26</v>
      </c>
      <c r="K97" s="70">
        <f t="shared" si="19"/>
        <v>66585.72</v>
      </c>
      <c r="L97" s="71">
        <f t="shared" si="14"/>
        <v>74959.98</v>
      </c>
      <c r="M97" s="282">
        <v>21380.41</v>
      </c>
      <c r="N97" s="71"/>
      <c r="O97" s="71">
        <f t="shared" si="26"/>
        <v>53579.569999999992</v>
      </c>
      <c r="P97" s="71"/>
      <c r="Q97" s="71">
        <f t="shared" si="27"/>
        <v>53579.569999999992</v>
      </c>
      <c r="R97" s="122">
        <f t="shared" si="28"/>
        <v>25235.752088929999</v>
      </c>
      <c r="S97" s="303">
        <f>ROUND(R97,2)-0.01</f>
        <v>25235.74</v>
      </c>
      <c r="T97" s="71">
        <f t="shared" si="29"/>
        <v>78815.31</v>
      </c>
      <c r="U97" s="351" t="s">
        <v>97</v>
      </c>
      <c r="V97" s="102">
        <f t="shared" si="23"/>
        <v>0</v>
      </c>
      <c r="W97" s="73">
        <f t="shared" si="24"/>
        <v>0</v>
      </c>
      <c r="X97" s="74">
        <f t="shared" si="25"/>
        <v>78815.31</v>
      </c>
      <c r="Y97" s="289">
        <v>1503</v>
      </c>
      <c r="Z97" s="289">
        <v>1906</v>
      </c>
      <c r="AA97" s="7"/>
    </row>
    <row r="98" spans="1:28" ht="28.5" hidden="1" customHeight="1" x14ac:dyDescent="0.2">
      <c r="A98" s="41">
        <v>87</v>
      </c>
      <c r="B98" s="162" t="s">
        <v>444</v>
      </c>
      <c r="C98" s="188">
        <v>83004050262</v>
      </c>
      <c r="D98" s="292" t="s">
        <v>445</v>
      </c>
      <c r="E98" s="162" t="s">
        <v>436</v>
      </c>
      <c r="F98" s="162" t="s">
        <v>446</v>
      </c>
      <c r="G98" s="162" t="s">
        <v>447</v>
      </c>
      <c r="H98" s="50">
        <v>2</v>
      </c>
      <c r="I98" s="69" t="s">
        <v>47</v>
      </c>
      <c r="J98" s="70">
        <v>8374.26</v>
      </c>
      <c r="K98" s="70">
        <f t="shared" si="19"/>
        <v>22195.24</v>
      </c>
      <c r="L98" s="71">
        <f t="shared" si="14"/>
        <v>30569.5</v>
      </c>
      <c r="M98" s="282">
        <v>10230.73</v>
      </c>
      <c r="N98" s="71"/>
      <c r="O98" s="71">
        <f t="shared" si="26"/>
        <v>20338.77</v>
      </c>
      <c r="P98" s="71"/>
      <c r="Q98" s="71">
        <f t="shared" si="27"/>
        <v>20338.77</v>
      </c>
      <c r="R98" s="122">
        <f t="shared" si="28"/>
        <v>10291.41581258</v>
      </c>
      <c r="S98" s="71">
        <f t="shared" si="15"/>
        <v>10291.42</v>
      </c>
      <c r="T98" s="71">
        <f t="shared" si="29"/>
        <v>30630.190000000002</v>
      </c>
      <c r="U98" s="72" t="s">
        <v>47</v>
      </c>
      <c r="V98" s="102">
        <f t="shared" si="23"/>
        <v>1225.21</v>
      </c>
      <c r="W98" s="73">
        <f t="shared" si="24"/>
        <v>2</v>
      </c>
      <c r="X98" s="74">
        <f t="shared" si="25"/>
        <v>29402.980000000003</v>
      </c>
      <c r="Y98" s="289">
        <v>1504</v>
      </c>
      <c r="Z98" s="289">
        <v>1907</v>
      </c>
      <c r="AA98" s="7"/>
      <c r="AB98" s="7"/>
    </row>
    <row r="99" spans="1:28" ht="28.5" hidden="1" customHeight="1" x14ac:dyDescent="0.2">
      <c r="A99" s="41">
        <v>88</v>
      </c>
      <c r="B99" s="162" t="s">
        <v>448</v>
      </c>
      <c r="C99" s="188">
        <v>92000240264</v>
      </c>
      <c r="D99" s="292" t="s">
        <v>449</v>
      </c>
      <c r="E99" s="162" t="s">
        <v>436</v>
      </c>
      <c r="F99" s="162" t="s">
        <v>450</v>
      </c>
      <c r="G99" s="162" t="s">
        <v>451</v>
      </c>
      <c r="H99" s="50">
        <v>2</v>
      </c>
      <c r="I99" s="69" t="s">
        <v>47</v>
      </c>
      <c r="J99" s="70">
        <v>8374.26</v>
      </c>
      <c r="K99" s="70">
        <f t="shared" si="19"/>
        <v>22195.24</v>
      </c>
      <c r="L99" s="71">
        <f t="shared" si="14"/>
        <v>30569.5</v>
      </c>
      <c r="M99" s="282">
        <v>10230.73</v>
      </c>
      <c r="N99" s="71"/>
      <c r="O99" s="71">
        <f t="shared" si="26"/>
        <v>20338.77</v>
      </c>
      <c r="P99" s="71"/>
      <c r="Q99" s="71">
        <f t="shared" si="27"/>
        <v>20338.77</v>
      </c>
      <c r="R99" s="122">
        <f t="shared" si="28"/>
        <v>10291.41581258</v>
      </c>
      <c r="S99" s="71">
        <f t="shared" si="15"/>
        <v>10291.42</v>
      </c>
      <c r="T99" s="71">
        <f t="shared" si="29"/>
        <v>30630.190000000002</v>
      </c>
      <c r="U99" s="72" t="s">
        <v>47</v>
      </c>
      <c r="V99" s="102">
        <f t="shared" si="23"/>
        <v>1225.21</v>
      </c>
      <c r="W99" s="73">
        <f t="shared" si="24"/>
        <v>2</v>
      </c>
      <c r="X99" s="74">
        <f t="shared" si="25"/>
        <v>29402.980000000003</v>
      </c>
      <c r="Y99" s="289">
        <v>1505</v>
      </c>
      <c r="Z99" s="289">
        <v>1908</v>
      </c>
      <c r="AA99" s="7"/>
      <c r="AB99" s="7"/>
    </row>
    <row r="100" spans="1:28" ht="39.75" hidden="1" customHeight="1" x14ac:dyDescent="0.2">
      <c r="A100" s="41">
        <v>89</v>
      </c>
      <c r="B100" s="162" t="s">
        <v>452</v>
      </c>
      <c r="C100" s="188" t="s">
        <v>453</v>
      </c>
      <c r="D100" s="292" t="s">
        <v>454</v>
      </c>
      <c r="E100" s="162" t="s">
        <v>436</v>
      </c>
      <c r="F100" s="162" t="s">
        <v>455</v>
      </c>
      <c r="G100" s="162" t="s">
        <v>456</v>
      </c>
      <c r="H100" s="50">
        <v>3</v>
      </c>
      <c r="I100" s="69" t="s">
        <v>47</v>
      </c>
      <c r="J100" s="70">
        <v>8374.26</v>
      </c>
      <c r="K100" s="70">
        <f t="shared" si="19"/>
        <v>33292.86</v>
      </c>
      <c r="L100" s="71">
        <f t="shared" si="14"/>
        <v>41667.120000000003</v>
      </c>
      <c r="M100" s="282">
        <v>10230.73</v>
      </c>
      <c r="N100" s="71"/>
      <c r="O100" s="71">
        <f t="shared" si="26"/>
        <v>31436.390000000003</v>
      </c>
      <c r="P100" s="71"/>
      <c r="Q100" s="71">
        <f t="shared" si="27"/>
        <v>31436.390000000003</v>
      </c>
      <c r="R100" s="122">
        <f t="shared" si="28"/>
        <v>14027.499881670001</v>
      </c>
      <c r="S100" s="71">
        <f t="shared" si="15"/>
        <v>14027.5</v>
      </c>
      <c r="T100" s="71">
        <f t="shared" si="29"/>
        <v>45463.89</v>
      </c>
      <c r="U100" s="72" t="s">
        <v>47</v>
      </c>
      <c r="V100" s="102">
        <f t="shared" si="23"/>
        <v>1818.56</v>
      </c>
      <c r="W100" s="73">
        <f t="shared" si="24"/>
        <v>2</v>
      </c>
      <c r="X100" s="74">
        <f t="shared" si="25"/>
        <v>43643.33</v>
      </c>
      <c r="Y100" s="289">
        <v>1506</v>
      </c>
      <c r="Z100" s="289">
        <v>1909</v>
      </c>
      <c r="AA100" s="7"/>
      <c r="AB100" s="7"/>
    </row>
    <row r="101" spans="1:28" ht="28.5" hidden="1" customHeight="1" x14ac:dyDescent="0.2">
      <c r="A101" s="41">
        <v>90</v>
      </c>
      <c r="B101" s="163" t="s">
        <v>457</v>
      </c>
      <c r="C101" s="176" t="s">
        <v>458</v>
      </c>
      <c r="D101" s="292" t="s">
        <v>459</v>
      </c>
      <c r="E101" s="162" t="s">
        <v>436</v>
      </c>
      <c r="F101" s="162" t="s">
        <v>460</v>
      </c>
      <c r="G101" s="162" t="s">
        <v>461</v>
      </c>
      <c r="H101" s="50">
        <v>0</v>
      </c>
      <c r="I101" s="83" t="s">
        <v>97</v>
      </c>
      <c r="J101" s="70">
        <v>8374.26</v>
      </c>
      <c r="K101" s="70">
        <v>0</v>
      </c>
      <c r="L101" s="71">
        <f t="shared" si="14"/>
        <v>8374.26</v>
      </c>
      <c r="M101" s="282">
        <v>2797.6</v>
      </c>
      <c r="N101" s="71"/>
      <c r="O101" s="71">
        <f t="shared" si="26"/>
        <v>5576.66</v>
      </c>
      <c r="P101" s="71"/>
      <c r="Q101" s="71">
        <f t="shared" si="27"/>
        <v>5576.66</v>
      </c>
      <c r="R101" s="122">
        <f t="shared" si="28"/>
        <v>2819.2476744000001</v>
      </c>
      <c r="S101" s="71">
        <f t="shared" si="15"/>
        <v>2819.25</v>
      </c>
      <c r="T101" s="89">
        <f t="shared" si="29"/>
        <v>8395.91</v>
      </c>
      <c r="U101" s="72" t="s">
        <v>47</v>
      </c>
      <c r="V101" s="102">
        <f t="shared" si="23"/>
        <v>335.84</v>
      </c>
      <c r="W101" s="73">
        <f t="shared" si="24"/>
        <v>2</v>
      </c>
      <c r="X101" s="74">
        <f t="shared" si="25"/>
        <v>8058.07</v>
      </c>
      <c r="Y101" s="289">
        <v>1507</v>
      </c>
      <c r="Z101" s="289">
        <v>1910</v>
      </c>
      <c r="AA101" s="7"/>
    </row>
    <row r="102" spans="1:28" ht="28.5" hidden="1" customHeight="1" x14ac:dyDescent="0.2">
      <c r="A102" s="41">
        <v>91</v>
      </c>
      <c r="B102" s="162" t="s">
        <v>462</v>
      </c>
      <c r="C102" s="188">
        <v>83000450268</v>
      </c>
      <c r="D102" s="301" t="s">
        <v>463</v>
      </c>
      <c r="E102" s="162" t="s">
        <v>436</v>
      </c>
      <c r="F102" s="162" t="s">
        <v>464</v>
      </c>
      <c r="G102" s="163" t="s">
        <v>465</v>
      </c>
      <c r="H102" s="50">
        <v>2</v>
      </c>
      <c r="I102" s="69" t="s">
        <v>47</v>
      </c>
      <c r="J102" s="70">
        <v>8374.26</v>
      </c>
      <c r="K102" s="70">
        <f t="shared" si="19"/>
        <v>22195.24</v>
      </c>
      <c r="L102" s="71">
        <f t="shared" si="14"/>
        <v>30569.5</v>
      </c>
      <c r="M102" s="282">
        <v>10230.73</v>
      </c>
      <c r="N102" s="71"/>
      <c r="O102" s="71">
        <f t="shared" si="26"/>
        <v>20338.77</v>
      </c>
      <c r="P102" s="71"/>
      <c r="Q102" s="71">
        <f t="shared" si="27"/>
        <v>20338.77</v>
      </c>
      <c r="R102" s="122">
        <f t="shared" si="28"/>
        <v>10291.41581258</v>
      </c>
      <c r="S102" s="71">
        <f t="shared" si="15"/>
        <v>10291.42</v>
      </c>
      <c r="T102" s="71">
        <f t="shared" si="29"/>
        <v>30630.190000000002</v>
      </c>
      <c r="U102" s="72" t="s">
        <v>47</v>
      </c>
      <c r="V102" s="102">
        <f t="shared" si="23"/>
        <v>1225.21</v>
      </c>
      <c r="W102" s="73">
        <f t="shared" si="24"/>
        <v>2</v>
      </c>
      <c r="X102" s="74">
        <f t="shared" si="25"/>
        <v>29402.980000000003</v>
      </c>
      <c r="Y102" s="289">
        <v>1508</v>
      </c>
      <c r="Z102" s="289">
        <v>1911</v>
      </c>
      <c r="AA102" s="7"/>
      <c r="AB102" s="7"/>
    </row>
    <row r="103" spans="1:28" ht="28.5" hidden="1" customHeight="1" x14ac:dyDescent="0.2">
      <c r="A103" s="251">
        <v>92</v>
      </c>
      <c r="B103" s="252" t="s">
        <v>466</v>
      </c>
      <c r="C103" s="253" t="s">
        <v>467</v>
      </c>
      <c r="D103" s="295" t="s">
        <v>468</v>
      </c>
      <c r="E103" s="252" t="s">
        <v>469</v>
      </c>
      <c r="F103" s="252" t="s">
        <v>470</v>
      </c>
      <c r="G103" s="252" t="s">
        <v>470</v>
      </c>
      <c r="H103" s="262">
        <v>1</v>
      </c>
      <c r="I103" s="255" t="s">
        <v>47</v>
      </c>
      <c r="J103" s="277">
        <v>8374.26</v>
      </c>
      <c r="K103" s="277">
        <f t="shared" si="19"/>
        <v>11097.62</v>
      </c>
      <c r="L103" s="256">
        <f t="shared" si="14"/>
        <v>19471.88</v>
      </c>
      <c r="M103" s="283">
        <v>6514.17</v>
      </c>
      <c r="N103" s="256"/>
      <c r="O103" s="256">
        <f t="shared" si="26"/>
        <v>12957.710000000001</v>
      </c>
      <c r="P103" s="256"/>
      <c r="Q103" s="256">
        <f t="shared" si="27"/>
        <v>12957.710000000001</v>
      </c>
      <c r="R103" s="257">
        <v>0</v>
      </c>
      <c r="S103" s="256">
        <f t="shared" si="15"/>
        <v>0</v>
      </c>
      <c r="T103" s="256">
        <f t="shared" si="29"/>
        <v>12957.710000000001</v>
      </c>
      <c r="U103" s="258" t="s">
        <v>47</v>
      </c>
      <c r="V103" s="354">
        <f t="shared" si="23"/>
        <v>518.30999999999995</v>
      </c>
      <c r="W103" s="259">
        <f t="shared" si="24"/>
        <v>2</v>
      </c>
      <c r="X103" s="260">
        <f t="shared" si="25"/>
        <v>12437.400000000001</v>
      </c>
      <c r="Y103" s="340">
        <v>1509</v>
      </c>
      <c r="Z103" s="340">
        <v>1912</v>
      </c>
      <c r="AA103" s="7"/>
      <c r="AB103" s="7" t="s">
        <v>132</v>
      </c>
    </row>
    <row r="104" spans="1:28" ht="28.5" hidden="1" customHeight="1" x14ac:dyDescent="0.2">
      <c r="A104" s="41">
        <v>93</v>
      </c>
      <c r="B104" s="162" t="s">
        <v>471</v>
      </c>
      <c r="C104" s="188">
        <v>94151560268</v>
      </c>
      <c r="D104" s="292" t="s">
        <v>472</v>
      </c>
      <c r="E104" s="162" t="s">
        <v>469</v>
      </c>
      <c r="F104" s="162" t="s">
        <v>473</v>
      </c>
      <c r="G104" s="162" t="s">
        <v>474</v>
      </c>
      <c r="H104" s="50">
        <v>4</v>
      </c>
      <c r="I104" s="69" t="s">
        <v>47</v>
      </c>
      <c r="J104" s="70">
        <v>8374.26</v>
      </c>
      <c r="K104" s="70">
        <f t="shared" si="19"/>
        <v>44390.48</v>
      </c>
      <c r="L104" s="71">
        <f t="shared" si="14"/>
        <v>52764.740000000005</v>
      </c>
      <c r="M104" s="282">
        <v>17663.849999999999</v>
      </c>
      <c r="N104" s="71"/>
      <c r="O104" s="71">
        <f t="shared" si="26"/>
        <v>35100.890000000007</v>
      </c>
      <c r="P104" s="71"/>
      <c r="Q104" s="71">
        <f t="shared" si="27"/>
        <v>35100.890000000007</v>
      </c>
      <c r="R104" s="122">
        <f t="shared" ref="R104:R122" si="30">ROUND(X$4/L$249*L104,8)</f>
        <v>17763.583950759999</v>
      </c>
      <c r="S104" s="71">
        <f t="shared" si="15"/>
        <v>17763.580000000002</v>
      </c>
      <c r="T104" s="71">
        <f t="shared" si="29"/>
        <v>52864.470000000008</v>
      </c>
      <c r="U104" s="72" t="s">
        <v>47</v>
      </c>
      <c r="V104" s="102">
        <f t="shared" si="23"/>
        <v>2114.58</v>
      </c>
      <c r="W104" s="73">
        <f t="shared" si="24"/>
        <v>2</v>
      </c>
      <c r="X104" s="74">
        <f t="shared" si="25"/>
        <v>50747.890000000007</v>
      </c>
      <c r="Y104" s="289">
        <v>1510</v>
      </c>
      <c r="Z104" s="289">
        <v>1913</v>
      </c>
      <c r="AA104" s="7"/>
      <c r="AB104" s="7"/>
    </row>
    <row r="105" spans="1:28" ht="28.5" hidden="1" customHeight="1" x14ac:dyDescent="0.2">
      <c r="A105" s="41">
        <v>94</v>
      </c>
      <c r="B105" s="162" t="s">
        <v>475</v>
      </c>
      <c r="C105" s="185" t="s">
        <v>476</v>
      </c>
      <c r="D105" s="301" t="s">
        <v>477</v>
      </c>
      <c r="E105" s="162" t="s">
        <v>478</v>
      </c>
      <c r="F105" s="162" t="s">
        <v>479</v>
      </c>
      <c r="G105" s="162" t="s">
        <v>480</v>
      </c>
      <c r="H105" s="50">
        <v>2</v>
      </c>
      <c r="I105" s="69" t="s">
        <v>47</v>
      </c>
      <c r="J105" s="70">
        <v>8374.26</v>
      </c>
      <c r="K105" s="70">
        <f t="shared" si="19"/>
        <v>22195.24</v>
      </c>
      <c r="L105" s="71">
        <f t="shared" si="14"/>
        <v>30569.5</v>
      </c>
      <c r="M105" s="282">
        <v>6514.17</v>
      </c>
      <c r="N105" s="71"/>
      <c r="O105" s="71">
        <f t="shared" si="26"/>
        <v>24055.33</v>
      </c>
      <c r="P105" s="71"/>
      <c r="Q105" s="71">
        <f t="shared" si="27"/>
        <v>24055.33</v>
      </c>
      <c r="R105" s="122">
        <f t="shared" si="30"/>
        <v>10291.41581258</v>
      </c>
      <c r="S105" s="71">
        <f t="shared" si="15"/>
        <v>10291.42</v>
      </c>
      <c r="T105" s="71">
        <f t="shared" si="29"/>
        <v>34346.75</v>
      </c>
      <c r="U105" s="72" t="s">
        <v>47</v>
      </c>
      <c r="V105" s="102">
        <f t="shared" si="23"/>
        <v>1373.87</v>
      </c>
      <c r="W105" s="73">
        <f t="shared" si="24"/>
        <v>2</v>
      </c>
      <c r="X105" s="74">
        <f t="shared" si="25"/>
        <v>32970.879999999997</v>
      </c>
      <c r="Y105" s="289">
        <v>1511</v>
      </c>
      <c r="Z105" s="289">
        <v>1914</v>
      </c>
      <c r="AA105" s="7"/>
      <c r="AB105" s="7"/>
    </row>
    <row r="106" spans="1:28" ht="28.5" hidden="1" customHeight="1" x14ac:dyDescent="0.2">
      <c r="A106" s="41">
        <v>95</v>
      </c>
      <c r="B106" s="162" t="s">
        <v>481</v>
      </c>
      <c r="C106" s="188">
        <v>96000080265</v>
      </c>
      <c r="D106" s="292" t="s">
        <v>482</v>
      </c>
      <c r="E106" s="162" t="s">
        <v>478</v>
      </c>
      <c r="F106" s="162" t="s">
        <v>483</v>
      </c>
      <c r="G106" s="162" t="s">
        <v>484</v>
      </c>
      <c r="H106" s="50">
        <v>1</v>
      </c>
      <c r="I106" s="69" t="s">
        <v>47</v>
      </c>
      <c r="J106" s="70">
        <v>8374.26</v>
      </c>
      <c r="K106" s="70">
        <f t="shared" si="19"/>
        <v>11097.62</v>
      </c>
      <c r="L106" s="71">
        <f t="shared" si="14"/>
        <v>19471.88</v>
      </c>
      <c r="M106" s="282">
        <v>6514.17</v>
      </c>
      <c r="N106" s="71"/>
      <c r="O106" s="71">
        <f t="shared" si="26"/>
        <v>12957.710000000001</v>
      </c>
      <c r="P106" s="71"/>
      <c r="Q106" s="71">
        <f t="shared" si="27"/>
        <v>12957.710000000001</v>
      </c>
      <c r="R106" s="122">
        <f t="shared" si="30"/>
        <v>6555.33174349</v>
      </c>
      <c r="S106" s="71">
        <f t="shared" si="15"/>
        <v>6555.33</v>
      </c>
      <c r="T106" s="71">
        <f t="shared" si="29"/>
        <v>19513.04</v>
      </c>
      <c r="U106" s="72" t="s">
        <v>47</v>
      </c>
      <c r="V106" s="102">
        <f t="shared" si="23"/>
        <v>780.52</v>
      </c>
      <c r="W106" s="73">
        <f t="shared" si="24"/>
        <v>2</v>
      </c>
      <c r="X106" s="74">
        <f t="shared" si="25"/>
        <v>18730.52</v>
      </c>
      <c r="Y106" s="289">
        <v>1512</v>
      </c>
      <c r="Z106" s="289">
        <v>1915</v>
      </c>
      <c r="AA106" s="7"/>
      <c r="AB106" s="7"/>
    </row>
    <row r="107" spans="1:28" ht="28.5" hidden="1" customHeight="1" x14ac:dyDescent="0.2">
      <c r="A107" s="41">
        <v>96</v>
      </c>
      <c r="B107" s="162" t="s">
        <v>485</v>
      </c>
      <c r="C107" s="185" t="s">
        <v>486</v>
      </c>
      <c r="D107" s="292" t="s">
        <v>487</v>
      </c>
      <c r="E107" s="162" t="s">
        <v>478</v>
      </c>
      <c r="F107" s="162" t="s">
        <v>488</v>
      </c>
      <c r="G107" s="162" t="s">
        <v>489</v>
      </c>
      <c r="H107" s="50">
        <v>1</v>
      </c>
      <c r="I107" s="69" t="s">
        <v>47</v>
      </c>
      <c r="J107" s="70">
        <v>8374.26</v>
      </c>
      <c r="K107" s="70">
        <f t="shared" si="19"/>
        <v>11097.62</v>
      </c>
      <c r="L107" s="71">
        <f t="shared" si="14"/>
        <v>19471.88</v>
      </c>
      <c r="M107" s="282">
        <v>6514.17</v>
      </c>
      <c r="N107" s="71"/>
      <c r="O107" s="71">
        <f t="shared" si="26"/>
        <v>12957.710000000001</v>
      </c>
      <c r="P107" s="71"/>
      <c r="Q107" s="71">
        <f t="shared" si="27"/>
        <v>12957.710000000001</v>
      </c>
      <c r="R107" s="122">
        <f t="shared" si="30"/>
        <v>6555.33174349</v>
      </c>
      <c r="S107" s="71">
        <f t="shared" si="15"/>
        <v>6555.33</v>
      </c>
      <c r="T107" s="71">
        <f t="shared" si="29"/>
        <v>19513.04</v>
      </c>
      <c r="U107" s="72" t="s">
        <v>47</v>
      </c>
      <c r="V107" s="102">
        <f t="shared" si="23"/>
        <v>780.52</v>
      </c>
      <c r="W107" s="73">
        <f t="shared" si="24"/>
        <v>2</v>
      </c>
      <c r="X107" s="74">
        <f t="shared" si="25"/>
        <v>18730.52</v>
      </c>
      <c r="Y107" s="289">
        <v>1513</v>
      </c>
      <c r="Z107" s="289">
        <v>1916</v>
      </c>
      <c r="AA107" s="7"/>
      <c r="AB107" s="7"/>
    </row>
    <row r="108" spans="1:28" ht="28.5" hidden="1" customHeight="1" x14ac:dyDescent="0.2">
      <c r="A108" s="41">
        <v>97</v>
      </c>
      <c r="B108" s="162" t="s">
        <v>490</v>
      </c>
      <c r="C108" s="188">
        <v>80012490266</v>
      </c>
      <c r="D108" s="292" t="s">
        <v>491</v>
      </c>
      <c r="E108" s="162" t="s">
        <v>492</v>
      </c>
      <c r="F108" s="162" t="s">
        <v>85</v>
      </c>
      <c r="G108" s="162" t="s">
        <v>85</v>
      </c>
      <c r="H108" s="50">
        <v>6</v>
      </c>
      <c r="I108" s="69" t="s">
        <v>47</v>
      </c>
      <c r="J108" s="70">
        <v>8374.26</v>
      </c>
      <c r="K108" s="70">
        <f t="shared" si="19"/>
        <v>66585.72</v>
      </c>
      <c r="L108" s="71">
        <f t="shared" si="14"/>
        <v>74959.98</v>
      </c>
      <c r="M108" s="282">
        <v>25096.98</v>
      </c>
      <c r="N108" s="71"/>
      <c r="O108" s="71">
        <f t="shared" si="26"/>
        <v>49863</v>
      </c>
      <c r="P108" s="71"/>
      <c r="Q108" s="71">
        <f t="shared" si="27"/>
        <v>49863</v>
      </c>
      <c r="R108" s="122">
        <f t="shared" si="30"/>
        <v>25235.752088929999</v>
      </c>
      <c r="S108" s="303">
        <f>ROUND(R108,2)-0.01</f>
        <v>25235.74</v>
      </c>
      <c r="T108" s="71">
        <f t="shared" si="29"/>
        <v>75098.740000000005</v>
      </c>
      <c r="U108" s="72" t="s">
        <v>47</v>
      </c>
      <c r="V108" s="102">
        <f t="shared" si="23"/>
        <v>3003.95</v>
      </c>
      <c r="W108" s="73">
        <f t="shared" si="24"/>
        <v>2</v>
      </c>
      <c r="X108" s="74">
        <f t="shared" si="25"/>
        <v>72092.790000000008</v>
      </c>
      <c r="Y108" s="289">
        <v>1514</v>
      </c>
      <c r="Z108" s="289">
        <v>1917</v>
      </c>
      <c r="AA108" s="7"/>
      <c r="AB108" s="7"/>
    </row>
    <row r="109" spans="1:28" ht="28.5" hidden="1" customHeight="1" x14ac:dyDescent="0.2">
      <c r="A109" s="41">
        <v>98</v>
      </c>
      <c r="B109" s="162" t="s">
        <v>493</v>
      </c>
      <c r="C109" s="188">
        <v>83001130265</v>
      </c>
      <c r="D109" s="292" t="s">
        <v>494</v>
      </c>
      <c r="E109" s="162" t="s">
        <v>495</v>
      </c>
      <c r="F109" s="162" t="s">
        <v>496</v>
      </c>
      <c r="G109" s="162" t="s">
        <v>353</v>
      </c>
      <c r="H109" s="50">
        <v>2</v>
      </c>
      <c r="I109" s="69" t="s">
        <v>47</v>
      </c>
      <c r="J109" s="70">
        <v>8374.26</v>
      </c>
      <c r="K109" s="70">
        <f t="shared" si="19"/>
        <v>22195.24</v>
      </c>
      <c r="L109" s="71">
        <f t="shared" si="14"/>
        <v>30569.5</v>
      </c>
      <c r="M109" s="282">
        <v>10230.73</v>
      </c>
      <c r="N109" s="71"/>
      <c r="O109" s="71">
        <f t="shared" si="26"/>
        <v>20338.77</v>
      </c>
      <c r="P109" s="71"/>
      <c r="Q109" s="71">
        <f t="shared" si="27"/>
        <v>20338.77</v>
      </c>
      <c r="R109" s="122">
        <f t="shared" si="30"/>
        <v>10291.41581258</v>
      </c>
      <c r="S109" s="71">
        <f t="shared" si="15"/>
        <v>10291.42</v>
      </c>
      <c r="T109" s="71">
        <f t="shared" si="29"/>
        <v>30630.190000000002</v>
      </c>
      <c r="U109" s="72" t="s">
        <v>47</v>
      </c>
      <c r="V109" s="102">
        <f t="shared" si="23"/>
        <v>1225.21</v>
      </c>
      <c r="W109" s="73">
        <f t="shared" si="24"/>
        <v>2</v>
      </c>
      <c r="X109" s="74">
        <f t="shared" si="25"/>
        <v>29402.980000000003</v>
      </c>
      <c r="Y109" s="289">
        <v>1515</v>
      </c>
      <c r="Z109" s="289">
        <v>1918</v>
      </c>
      <c r="AA109" s="7"/>
      <c r="AB109" s="7"/>
    </row>
    <row r="110" spans="1:28" ht="28.5" hidden="1" customHeight="1" x14ac:dyDescent="0.2">
      <c r="A110" s="41">
        <v>99</v>
      </c>
      <c r="B110" s="162" t="s">
        <v>497</v>
      </c>
      <c r="C110" s="185" t="s">
        <v>498</v>
      </c>
      <c r="D110" s="292" t="s">
        <v>499</v>
      </c>
      <c r="E110" s="162" t="s">
        <v>500</v>
      </c>
      <c r="F110" s="162" t="s">
        <v>501</v>
      </c>
      <c r="G110" s="162" t="s">
        <v>502</v>
      </c>
      <c r="H110" s="50">
        <v>7</v>
      </c>
      <c r="I110" s="69" t="s">
        <v>47</v>
      </c>
      <c r="J110" s="70">
        <v>8374.26</v>
      </c>
      <c r="K110" s="70">
        <f t="shared" si="19"/>
        <v>77683.34</v>
      </c>
      <c r="L110" s="71">
        <f t="shared" si="14"/>
        <v>86057.599999999991</v>
      </c>
      <c r="M110" s="282">
        <v>32530.1</v>
      </c>
      <c r="N110" s="71"/>
      <c r="O110" s="71">
        <f t="shared" si="26"/>
        <v>53527.499999999993</v>
      </c>
      <c r="P110" s="71"/>
      <c r="Q110" s="71">
        <f t="shared" si="27"/>
        <v>53527.499999999993</v>
      </c>
      <c r="R110" s="122">
        <f t="shared" si="30"/>
        <v>28971.83615802</v>
      </c>
      <c r="S110" s="303">
        <f>ROUND(R110,2)-0.01</f>
        <v>28971.83</v>
      </c>
      <c r="T110" s="71">
        <f t="shared" si="29"/>
        <v>82499.329999999987</v>
      </c>
      <c r="U110" s="72" t="s">
        <v>47</v>
      </c>
      <c r="V110" s="102">
        <f t="shared" si="23"/>
        <v>3299.97</v>
      </c>
      <c r="W110" s="73">
        <f t="shared" si="24"/>
        <v>2</v>
      </c>
      <c r="X110" s="74">
        <f t="shared" si="25"/>
        <v>79197.359999999986</v>
      </c>
      <c r="Y110" s="289">
        <v>1516</v>
      </c>
      <c r="Z110" s="289">
        <v>1919</v>
      </c>
      <c r="AA110" s="7"/>
      <c r="AB110" s="7"/>
    </row>
    <row r="111" spans="1:28" ht="28.5" hidden="1" customHeight="1" x14ac:dyDescent="0.2">
      <c r="A111" s="41">
        <v>100</v>
      </c>
      <c r="B111" s="162" t="s">
        <v>503</v>
      </c>
      <c r="C111" s="185" t="s">
        <v>504</v>
      </c>
      <c r="D111" s="292" t="s">
        <v>505</v>
      </c>
      <c r="E111" s="162" t="s">
        <v>506</v>
      </c>
      <c r="F111" s="162" t="s">
        <v>102</v>
      </c>
      <c r="G111" s="162" t="s">
        <v>507</v>
      </c>
      <c r="H111" s="50">
        <v>4</v>
      </c>
      <c r="I111" s="69" t="s">
        <v>47</v>
      </c>
      <c r="J111" s="70">
        <v>8374.26</v>
      </c>
      <c r="K111" s="70">
        <f t="shared" si="19"/>
        <v>44390.48</v>
      </c>
      <c r="L111" s="71">
        <f t="shared" si="14"/>
        <v>52764.740000000005</v>
      </c>
      <c r="M111" s="282">
        <v>17663.849999999999</v>
      </c>
      <c r="N111" s="71"/>
      <c r="O111" s="71">
        <f t="shared" si="26"/>
        <v>35100.890000000007</v>
      </c>
      <c r="P111" s="71"/>
      <c r="Q111" s="71">
        <f t="shared" si="27"/>
        <v>35100.890000000007</v>
      </c>
      <c r="R111" s="122">
        <f t="shared" si="30"/>
        <v>17763.583950759999</v>
      </c>
      <c r="S111" s="71">
        <f t="shared" si="15"/>
        <v>17763.580000000002</v>
      </c>
      <c r="T111" s="71">
        <f t="shared" si="29"/>
        <v>52864.470000000008</v>
      </c>
      <c r="U111" s="72" t="s">
        <v>47</v>
      </c>
      <c r="V111" s="102">
        <f t="shared" si="23"/>
        <v>2114.58</v>
      </c>
      <c r="W111" s="73">
        <f t="shared" si="24"/>
        <v>2</v>
      </c>
      <c r="X111" s="74">
        <f t="shared" si="25"/>
        <v>50747.890000000007</v>
      </c>
      <c r="Y111" s="289">
        <v>1517</v>
      </c>
      <c r="Z111" s="289">
        <v>1920</v>
      </c>
      <c r="AA111" s="7"/>
      <c r="AB111" s="7"/>
    </row>
    <row r="112" spans="1:28" ht="28.5" hidden="1" customHeight="1" x14ac:dyDescent="0.2">
      <c r="A112" s="41">
        <v>101</v>
      </c>
      <c r="B112" s="162" t="s">
        <v>508</v>
      </c>
      <c r="C112" s="188">
        <v>80011770262</v>
      </c>
      <c r="D112" s="292" t="s">
        <v>509</v>
      </c>
      <c r="E112" s="162" t="s">
        <v>506</v>
      </c>
      <c r="F112" s="162" t="s">
        <v>510</v>
      </c>
      <c r="G112" s="162" t="s">
        <v>511</v>
      </c>
      <c r="H112" s="50">
        <v>3</v>
      </c>
      <c r="I112" s="69" t="s">
        <v>47</v>
      </c>
      <c r="J112" s="70">
        <v>8374.26</v>
      </c>
      <c r="K112" s="70">
        <f t="shared" si="19"/>
        <v>33292.86</v>
      </c>
      <c r="L112" s="71">
        <f t="shared" si="14"/>
        <v>41667.120000000003</v>
      </c>
      <c r="M112" s="282">
        <v>13947.29</v>
      </c>
      <c r="N112" s="71"/>
      <c r="O112" s="71">
        <f t="shared" si="26"/>
        <v>27719.83</v>
      </c>
      <c r="P112" s="71"/>
      <c r="Q112" s="71">
        <f t="shared" si="27"/>
        <v>27719.83</v>
      </c>
      <c r="R112" s="122">
        <f t="shared" si="30"/>
        <v>14027.499881670001</v>
      </c>
      <c r="S112" s="71">
        <f t="shared" si="15"/>
        <v>14027.5</v>
      </c>
      <c r="T112" s="71">
        <f t="shared" si="29"/>
        <v>41747.33</v>
      </c>
      <c r="U112" s="72" t="s">
        <v>47</v>
      </c>
      <c r="V112" s="102">
        <f t="shared" si="23"/>
        <v>1669.89</v>
      </c>
      <c r="W112" s="73">
        <f t="shared" si="24"/>
        <v>2</v>
      </c>
      <c r="X112" s="74">
        <f t="shared" si="25"/>
        <v>40075.440000000002</v>
      </c>
      <c r="Y112" s="289">
        <v>1518</v>
      </c>
      <c r="Z112" s="289">
        <v>1921</v>
      </c>
      <c r="AA112" s="7"/>
      <c r="AB112" s="7"/>
    </row>
    <row r="113" spans="1:28" ht="28.5" hidden="1" customHeight="1" x14ac:dyDescent="0.2">
      <c r="A113" s="41">
        <v>102</v>
      </c>
      <c r="B113" s="162" t="s">
        <v>512</v>
      </c>
      <c r="C113" s="185" t="s">
        <v>513</v>
      </c>
      <c r="D113" s="292" t="s">
        <v>514</v>
      </c>
      <c r="E113" s="162" t="s">
        <v>515</v>
      </c>
      <c r="F113" s="162" t="s">
        <v>516</v>
      </c>
      <c r="G113" s="162" t="s">
        <v>517</v>
      </c>
      <c r="H113" s="50">
        <v>4</v>
      </c>
      <c r="I113" s="69" t="s">
        <v>47</v>
      </c>
      <c r="J113" s="70">
        <v>8374.26</v>
      </c>
      <c r="K113" s="70">
        <f t="shared" si="19"/>
        <v>44390.48</v>
      </c>
      <c r="L113" s="71">
        <f t="shared" si="14"/>
        <v>52764.740000000005</v>
      </c>
      <c r="M113" s="282">
        <v>21380.41</v>
      </c>
      <c r="N113" s="71"/>
      <c r="O113" s="71">
        <f t="shared" si="26"/>
        <v>31384.330000000005</v>
      </c>
      <c r="P113" s="71"/>
      <c r="Q113" s="71">
        <f t="shared" si="27"/>
        <v>31384.330000000005</v>
      </c>
      <c r="R113" s="122">
        <f t="shared" si="30"/>
        <v>17763.583950759999</v>
      </c>
      <c r="S113" s="71">
        <f t="shared" si="15"/>
        <v>17763.580000000002</v>
      </c>
      <c r="T113" s="71">
        <f t="shared" si="29"/>
        <v>49147.91</v>
      </c>
      <c r="U113" s="72" t="s">
        <v>47</v>
      </c>
      <c r="V113" s="102">
        <f t="shared" si="23"/>
        <v>1965.92</v>
      </c>
      <c r="W113" s="73">
        <f t="shared" si="24"/>
        <v>2</v>
      </c>
      <c r="X113" s="74">
        <f t="shared" si="25"/>
        <v>47179.990000000005</v>
      </c>
      <c r="Y113" s="289">
        <v>1519</v>
      </c>
      <c r="Z113" s="289">
        <v>1922</v>
      </c>
      <c r="AA113" s="7"/>
      <c r="AB113" s="7"/>
    </row>
    <row r="114" spans="1:28" ht="28.5" hidden="1" customHeight="1" x14ac:dyDescent="0.2">
      <c r="A114" s="41">
        <v>103</v>
      </c>
      <c r="B114" s="162" t="s">
        <v>518</v>
      </c>
      <c r="C114" s="185" t="s">
        <v>519</v>
      </c>
      <c r="D114" s="292" t="s">
        <v>520</v>
      </c>
      <c r="E114" s="163" t="s">
        <v>521</v>
      </c>
      <c r="F114" s="162" t="s">
        <v>249</v>
      </c>
      <c r="G114" s="161" t="s">
        <v>522</v>
      </c>
      <c r="H114" s="229">
        <v>3</v>
      </c>
      <c r="I114" s="69" t="s">
        <v>47</v>
      </c>
      <c r="J114" s="70">
        <v>8374.26</v>
      </c>
      <c r="K114" s="70">
        <f t="shared" si="19"/>
        <v>33292.86</v>
      </c>
      <c r="L114" s="71">
        <f>J114+K114</f>
        <v>41667.120000000003</v>
      </c>
      <c r="M114" s="282">
        <v>13947.29</v>
      </c>
      <c r="N114" s="71"/>
      <c r="O114" s="71">
        <f t="shared" si="26"/>
        <v>27719.83</v>
      </c>
      <c r="P114" s="71"/>
      <c r="Q114" s="71">
        <f t="shared" si="27"/>
        <v>27719.83</v>
      </c>
      <c r="R114" s="122">
        <f t="shared" si="30"/>
        <v>14027.499881670001</v>
      </c>
      <c r="S114" s="71">
        <f t="shared" si="15"/>
        <v>14027.5</v>
      </c>
      <c r="T114" s="71">
        <f t="shared" si="29"/>
        <v>41747.33</v>
      </c>
      <c r="U114" s="72" t="s">
        <v>47</v>
      </c>
      <c r="V114" s="102">
        <f t="shared" si="23"/>
        <v>1669.89</v>
      </c>
      <c r="W114" s="73">
        <f t="shared" si="24"/>
        <v>2</v>
      </c>
      <c r="X114" s="74">
        <f t="shared" si="25"/>
        <v>40075.440000000002</v>
      </c>
      <c r="Y114" s="289">
        <v>1520</v>
      </c>
      <c r="Z114" s="289">
        <v>1923</v>
      </c>
      <c r="AA114" s="7"/>
      <c r="AB114" s="7"/>
    </row>
    <row r="115" spans="1:28" ht="28.5" hidden="1" customHeight="1" x14ac:dyDescent="0.2">
      <c r="A115" s="41">
        <v>104</v>
      </c>
      <c r="B115" s="162" t="s">
        <v>523</v>
      </c>
      <c r="C115" s="188">
        <v>83002870265</v>
      </c>
      <c r="D115" s="292" t="s">
        <v>524</v>
      </c>
      <c r="E115" s="163" t="s">
        <v>521</v>
      </c>
      <c r="F115" s="162" t="s">
        <v>525</v>
      </c>
      <c r="G115" s="162" t="s">
        <v>526</v>
      </c>
      <c r="H115" s="50">
        <v>2</v>
      </c>
      <c r="I115" s="69" t="s">
        <v>47</v>
      </c>
      <c r="J115" s="70">
        <v>8374.26</v>
      </c>
      <c r="K115" s="70">
        <f t="shared" si="19"/>
        <v>22195.24</v>
      </c>
      <c r="L115" s="71">
        <f t="shared" si="14"/>
        <v>30569.5</v>
      </c>
      <c r="M115" s="282">
        <v>10230.73</v>
      </c>
      <c r="N115" s="71"/>
      <c r="O115" s="71">
        <f t="shared" si="26"/>
        <v>20338.77</v>
      </c>
      <c r="P115" s="71"/>
      <c r="Q115" s="71">
        <f t="shared" si="27"/>
        <v>20338.77</v>
      </c>
      <c r="R115" s="122">
        <f t="shared" si="30"/>
        <v>10291.41581258</v>
      </c>
      <c r="S115" s="71">
        <f t="shared" si="15"/>
        <v>10291.42</v>
      </c>
      <c r="T115" s="71">
        <f t="shared" si="29"/>
        <v>30630.190000000002</v>
      </c>
      <c r="U115" s="72" t="s">
        <v>47</v>
      </c>
      <c r="V115" s="102">
        <f t="shared" si="23"/>
        <v>1225.21</v>
      </c>
      <c r="W115" s="73">
        <f t="shared" si="24"/>
        <v>2</v>
      </c>
      <c r="X115" s="74">
        <f t="shared" si="25"/>
        <v>29402.980000000003</v>
      </c>
      <c r="Y115" s="289">
        <v>1521</v>
      </c>
      <c r="Z115" s="289">
        <v>1924</v>
      </c>
      <c r="AA115" s="7"/>
      <c r="AB115" s="7"/>
    </row>
    <row r="116" spans="1:28" ht="28.5" hidden="1" customHeight="1" x14ac:dyDescent="0.2">
      <c r="A116" s="41">
        <v>105</v>
      </c>
      <c r="B116" s="162" t="s">
        <v>527</v>
      </c>
      <c r="C116" s="188">
        <v>80019090580</v>
      </c>
      <c r="D116" s="292" t="s">
        <v>528</v>
      </c>
      <c r="E116" s="163" t="s">
        <v>521</v>
      </c>
      <c r="F116" s="162" t="s">
        <v>529</v>
      </c>
      <c r="G116" s="207" t="s">
        <v>530</v>
      </c>
      <c r="H116" s="50">
        <v>3</v>
      </c>
      <c r="I116" s="69" t="s">
        <v>47</v>
      </c>
      <c r="J116" s="70">
        <v>8374.26</v>
      </c>
      <c r="K116" s="70">
        <f t="shared" si="19"/>
        <v>33292.86</v>
      </c>
      <c r="L116" s="71">
        <f t="shared" si="14"/>
        <v>41667.120000000003</v>
      </c>
      <c r="M116" s="282">
        <v>10230.73</v>
      </c>
      <c r="N116" s="71"/>
      <c r="O116" s="71">
        <f t="shared" si="26"/>
        <v>31436.390000000003</v>
      </c>
      <c r="P116" s="71"/>
      <c r="Q116" s="71">
        <f t="shared" si="27"/>
        <v>31436.390000000003</v>
      </c>
      <c r="R116" s="122">
        <f t="shared" si="30"/>
        <v>14027.499881670001</v>
      </c>
      <c r="S116" s="71">
        <f t="shared" si="15"/>
        <v>14027.5</v>
      </c>
      <c r="T116" s="71">
        <f t="shared" si="29"/>
        <v>45463.89</v>
      </c>
      <c r="U116" s="72" t="s">
        <v>47</v>
      </c>
      <c r="V116" s="102">
        <f t="shared" si="23"/>
        <v>1818.56</v>
      </c>
      <c r="W116" s="73">
        <f t="shared" si="24"/>
        <v>2</v>
      </c>
      <c r="X116" s="74">
        <f t="shared" si="25"/>
        <v>43643.33</v>
      </c>
      <c r="Y116" s="289">
        <v>1522</v>
      </c>
      <c r="Z116" s="289">
        <v>1925</v>
      </c>
      <c r="AA116" s="7"/>
      <c r="AB116" s="7"/>
    </row>
    <row r="117" spans="1:28" ht="28.5" hidden="1" customHeight="1" x14ac:dyDescent="0.2">
      <c r="A117" s="41">
        <v>106</v>
      </c>
      <c r="B117" s="162" t="s">
        <v>531</v>
      </c>
      <c r="C117" s="188">
        <v>94008440268</v>
      </c>
      <c r="D117" s="292" t="s">
        <v>532</v>
      </c>
      <c r="E117" s="163" t="s">
        <v>533</v>
      </c>
      <c r="F117" s="162" t="s">
        <v>102</v>
      </c>
      <c r="G117" s="162" t="s">
        <v>534</v>
      </c>
      <c r="H117" s="50">
        <v>8</v>
      </c>
      <c r="I117" s="69" t="s">
        <v>47</v>
      </c>
      <c r="J117" s="70">
        <v>8374.26</v>
      </c>
      <c r="K117" s="70">
        <f t="shared" si="19"/>
        <v>88780.96</v>
      </c>
      <c r="L117" s="71">
        <f t="shared" si="14"/>
        <v>97155.22</v>
      </c>
      <c r="M117" s="282">
        <v>36246.660000000003</v>
      </c>
      <c r="N117" s="71"/>
      <c r="O117" s="71">
        <f t="shared" si="26"/>
        <v>60908.56</v>
      </c>
      <c r="P117" s="71"/>
      <c r="Q117" s="71">
        <f t="shared" si="27"/>
        <v>60908.56</v>
      </c>
      <c r="R117" s="122">
        <f t="shared" si="30"/>
        <v>32707.92022711</v>
      </c>
      <c r="S117" s="303">
        <f>ROUND(R117,2)-0.01</f>
        <v>32707.91</v>
      </c>
      <c r="T117" s="71">
        <f t="shared" si="29"/>
        <v>93616.47</v>
      </c>
      <c r="U117" s="72" t="s">
        <v>47</v>
      </c>
      <c r="V117" s="102">
        <f t="shared" si="23"/>
        <v>3744.66</v>
      </c>
      <c r="W117" s="73">
        <f t="shared" si="24"/>
        <v>2</v>
      </c>
      <c r="X117" s="74">
        <f t="shared" si="25"/>
        <v>89869.81</v>
      </c>
      <c r="Y117" s="289">
        <v>1523</v>
      </c>
      <c r="Z117" s="289">
        <v>1926</v>
      </c>
      <c r="AA117" s="7"/>
      <c r="AB117" s="7"/>
    </row>
    <row r="118" spans="1:28" ht="28.5" hidden="1" customHeight="1" x14ac:dyDescent="0.2">
      <c r="A118" s="41">
        <v>107</v>
      </c>
      <c r="B118" s="162" t="s">
        <v>535</v>
      </c>
      <c r="C118" s="188">
        <v>80008590269</v>
      </c>
      <c r="D118" s="292" t="s">
        <v>536</v>
      </c>
      <c r="E118" s="162" t="s">
        <v>533</v>
      </c>
      <c r="F118" s="162" t="s">
        <v>537</v>
      </c>
      <c r="G118" s="162" t="s">
        <v>538</v>
      </c>
      <c r="H118" s="50">
        <v>5</v>
      </c>
      <c r="I118" s="69" t="s">
        <v>47</v>
      </c>
      <c r="J118" s="70">
        <v>8374.26</v>
      </c>
      <c r="K118" s="70">
        <f t="shared" si="19"/>
        <v>55488.1</v>
      </c>
      <c r="L118" s="71">
        <f t="shared" si="14"/>
        <v>63862.36</v>
      </c>
      <c r="M118" s="282">
        <v>17663.849999999999</v>
      </c>
      <c r="N118" s="71"/>
      <c r="O118" s="71">
        <f t="shared" si="26"/>
        <v>46198.51</v>
      </c>
      <c r="P118" s="71"/>
      <c r="Q118" s="71">
        <f t="shared" si="27"/>
        <v>46198.51</v>
      </c>
      <c r="R118" s="122">
        <f t="shared" si="30"/>
        <v>21499.66801985</v>
      </c>
      <c r="S118" s="71">
        <f t="shared" si="15"/>
        <v>21499.67</v>
      </c>
      <c r="T118" s="71">
        <f t="shared" si="29"/>
        <v>67698.179999999993</v>
      </c>
      <c r="U118" s="72" t="s">
        <v>47</v>
      </c>
      <c r="V118" s="102">
        <f t="shared" si="23"/>
        <v>2707.93</v>
      </c>
      <c r="W118" s="73">
        <f t="shared" si="24"/>
        <v>2</v>
      </c>
      <c r="X118" s="74">
        <f t="shared" si="25"/>
        <v>64988.249999999993</v>
      </c>
      <c r="Y118" s="289">
        <v>1524</v>
      </c>
      <c r="Z118" s="289">
        <v>1927</v>
      </c>
      <c r="AA118" s="7"/>
      <c r="AB118" s="7"/>
    </row>
    <row r="119" spans="1:28" ht="28.5" hidden="1" customHeight="1" x14ac:dyDescent="0.2">
      <c r="A119" s="40">
        <v>108</v>
      </c>
      <c r="B119" s="164" t="s">
        <v>539</v>
      </c>
      <c r="C119" s="193">
        <v>94151890269</v>
      </c>
      <c r="D119" s="297" t="s">
        <v>540</v>
      </c>
      <c r="E119" s="164" t="s">
        <v>533</v>
      </c>
      <c r="F119" s="164" t="s">
        <v>541</v>
      </c>
      <c r="G119" s="164" t="s">
        <v>542</v>
      </c>
      <c r="H119" s="148">
        <v>3</v>
      </c>
      <c r="I119" s="75" t="s">
        <v>47</v>
      </c>
      <c r="J119" s="70">
        <v>8374.26</v>
      </c>
      <c r="K119" s="70">
        <f t="shared" si="19"/>
        <v>33292.86</v>
      </c>
      <c r="L119" s="76">
        <f t="shared" si="14"/>
        <v>41667.120000000003</v>
      </c>
      <c r="M119" s="285">
        <v>13947.29</v>
      </c>
      <c r="N119" s="76"/>
      <c r="O119" s="76">
        <f t="shared" si="26"/>
        <v>27719.83</v>
      </c>
      <c r="P119" s="76"/>
      <c r="Q119" s="76">
        <f t="shared" si="27"/>
        <v>27719.83</v>
      </c>
      <c r="R119" s="123">
        <f t="shared" si="30"/>
        <v>14027.499881670001</v>
      </c>
      <c r="S119" s="76">
        <f t="shared" si="15"/>
        <v>14027.5</v>
      </c>
      <c r="T119" s="76">
        <f t="shared" si="29"/>
        <v>41747.33</v>
      </c>
      <c r="U119" s="77" t="s">
        <v>47</v>
      </c>
      <c r="V119" s="78">
        <f t="shared" si="23"/>
        <v>1669.89</v>
      </c>
      <c r="W119" s="70">
        <f t="shared" si="24"/>
        <v>2</v>
      </c>
      <c r="X119" s="79">
        <f t="shared" si="25"/>
        <v>40075.440000000002</v>
      </c>
      <c r="Y119" s="289">
        <v>1525</v>
      </c>
      <c r="Z119" s="289">
        <v>1928</v>
      </c>
      <c r="AA119" s="7"/>
    </row>
    <row r="120" spans="1:28" ht="28.5" hidden="1" customHeight="1" x14ac:dyDescent="0.2">
      <c r="A120" s="238">
        <v>110</v>
      </c>
      <c r="B120" s="162" t="s">
        <v>543</v>
      </c>
      <c r="C120" s="188">
        <v>80008630263</v>
      </c>
      <c r="D120" s="292" t="s">
        <v>544</v>
      </c>
      <c r="E120" s="162" t="s">
        <v>533</v>
      </c>
      <c r="F120" s="162" t="s">
        <v>545</v>
      </c>
      <c r="G120" s="162" t="s">
        <v>546</v>
      </c>
      <c r="H120" s="50">
        <v>4</v>
      </c>
      <c r="I120" s="69" t="s">
        <v>47</v>
      </c>
      <c r="J120" s="73">
        <v>8374.26</v>
      </c>
      <c r="K120" s="73">
        <f t="shared" si="19"/>
        <v>44390.48</v>
      </c>
      <c r="L120" s="71">
        <f t="shared" si="14"/>
        <v>52764.740000000005</v>
      </c>
      <c r="M120" s="282">
        <f>17663.85+10230.73</f>
        <v>27894.579999999998</v>
      </c>
      <c r="N120" s="237"/>
      <c r="O120" s="71">
        <f>L120-M120</f>
        <v>24870.160000000007</v>
      </c>
      <c r="P120" s="71"/>
      <c r="Q120" s="71">
        <f>O120+P120</f>
        <v>24870.160000000007</v>
      </c>
      <c r="R120" s="122">
        <f t="shared" si="30"/>
        <v>17763.583950759999</v>
      </c>
      <c r="S120" s="71">
        <f t="shared" si="15"/>
        <v>17763.580000000002</v>
      </c>
      <c r="T120" s="71">
        <f t="shared" si="29"/>
        <v>42633.740000000005</v>
      </c>
      <c r="U120" s="72" t="s">
        <v>47</v>
      </c>
      <c r="V120" s="73">
        <f t="shared" si="23"/>
        <v>1705.35</v>
      </c>
      <c r="W120" s="73">
        <f t="shared" si="24"/>
        <v>2</v>
      </c>
      <c r="X120" s="231">
        <f t="shared" si="25"/>
        <v>40926.390000000007</v>
      </c>
      <c r="Y120" s="335">
        <v>1526</v>
      </c>
      <c r="Z120" s="334">
        <v>1929</v>
      </c>
      <c r="AA120" s="5"/>
      <c r="AB120" s="7"/>
    </row>
    <row r="121" spans="1:28" ht="28.5" hidden="1" customHeight="1" x14ac:dyDescent="0.2">
      <c r="A121" s="138">
        <v>11</v>
      </c>
      <c r="B121" s="232" t="s">
        <v>547</v>
      </c>
      <c r="C121" s="187" t="s">
        <v>548</v>
      </c>
      <c r="D121" s="294" t="s">
        <v>549</v>
      </c>
      <c r="E121" s="232" t="s">
        <v>550</v>
      </c>
      <c r="F121" s="232" t="s">
        <v>551</v>
      </c>
      <c r="G121" s="232" t="s">
        <v>552</v>
      </c>
      <c r="H121" s="233">
        <v>3</v>
      </c>
      <c r="I121" s="234" t="s">
        <v>47</v>
      </c>
      <c r="J121" s="278">
        <v>8374.26</v>
      </c>
      <c r="K121" s="278">
        <f t="shared" si="19"/>
        <v>33292.86</v>
      </c>
      <c r="L121" s="235">
        <f t="shared" si="14"/>
        <v>41667.120000000003</v>
      </c>
      <c r="M121" s="286">
        <v>13947.29</v>
      </c>
      <c r="N121" s="235"/>
      <c r="O121" s="235">
        <f t="shared" si="26"/>
        <v>27719.83</v>
      </c>
      <c r="P121" s="235"/>
      <c r="Q121" s="235">
        <f t="shared" si="27"/>
        <v>27719.83</v>
      </c>
      <c r="R121" s="236">
        <f t="shared" si="30"/>
        <v>14027.499881670001</v>
      </c>
      <c r="S121" s="235">
        <f t="shared" si="15"/>
        <v>14027.5</v>
      </c>
      <c r="T121" s="235">
        <f t="shared" si="29"/>
        <v>41747.33</v>
      </c>
      <c r="U121" s="99"/>
      <c r="V121" s="59"/>
      <c r="W121" s="59"/>
      <c r="X121" s="59"/>
      <c r="Y121" s="343"/>
      <c r="Z121" s="335"/>
      <c r="AA121" s="7"/>
      <c r="AB121" s="7"/>
    </row>
    <row r="122" spans="1:28" ht="28.5" hidden="1" customHeight="1" x14ac:dyDescent="0.2">
      <c r="A122" s="24">
        <v>112</v>
      </c>
      <c r="B122" s="158" t="s">
        <v>553</v>
      </c>
      <c r="C122" s="188" t="s">
        <v>548</v>
      </c>
      <c r="D122" s="292" t="s">
        <v>549</v>
      </c>
      <c r="E122" s="158" t="s">
        <v>550</v>
      </c>
      <c r="F122" s="158" t="s">
        <v>554</v>
      </c>
      <c r="G122" s="158" t="s">
        <v>552</v>
      </c>
      <c r="H122" s="131">
        <v>3</v>
      </c>
      <c r="I122" s="56" t="s">
        <v>47</v>
      </c>
      <c r="J122" s="57">
        <v>8374.26</v>
      </c>
      <c r="K122" s="57">
        <f t="shared" si="19"/>
        <v>33292.86</v>
      </c>
      <c r="L122" s="58">
        <f t="shared" si="14"/>
        <v>41667.120000000003</v>
      </c>
      <c r="M122" s="280">
        <v>13947.29</v>
      </c>
      <c r="N122" s="58"/>
      <c r="O122" s="58">
        <f t="shared" si="26"/>
        <v>27719.83</v>
      </c>
      <c r="P122" s="58"/>
      <c r="Q122" s="58">
        <f t="shared" si="27"/>
        <v>27719.83</v>
      </c>
      <c r="R122" s="119">
        <f t="shared" si="30"/>
        <v>14027.499881670001</v>
      </c>
      <c r="S122" s="58">
        <f t="shared" si="15"/>
        <v>14027.5</v>
      </c>
      <c r="T122" s="58">
        <f t="shared" si="29"/>
        <v>41747.33</v>
      </c>
      <c r="U122" s="81"/>
      <c r="V122" s="82"/>
      <c r="W122" s="82"/>
      <c r="X122" s="82"/>
      <c r="Y122" s="345"/>
      <c r="Z122" s="337"/>
      <c r="AA122" s="7"/>
      <c r="AB122" s="7"/>
    </row>
    <row r="123" spans="1:28" ht="28.5" hidden="1" customHeight="1" thickBot="1" x14ac:dyDescent="0.25">
      <c r="A123" s="38"/>
      <c r="B123" s="166"/>
      <c r="C123" s="194"/>
      <c r="D123" s="299"/>
      <c r="E123" s="166"/>
      <c r="F123" s="166"/>
      <c r="G123" s="166"/>
      <c r="H123" s="28"/>
      <c r="I123" s="28"/>
      <c r="J123" s="27"/>
      <c r="K123" s="27"/>
      <c r="L123" s="27"/>
      <c r="M123" s="27"/>
      <c r="N123" s="27"/>
      <c r="O123" s="27"/>
      <c r="P123" s="27"/>
      <c r="Q123" s="27"/>
      <c r="R123" s="124"/>
      <c r="S123" s="27"/>
      <c r="T123" s="61">
        <f>SUM(T121:T122)</f>
        <v>83494.66</v>
      </c>
      <c r="U123" s="62" t="s">
        <v>47</v>
      </c>
      <c r="V123" s="63">
        <f t="shared" ref="V123:V186" si="31">IF(U123="no",ROUND(T123*4/100,2), 0)</f>
        <v>3339.79</v>
      </c>
      <c r="W123" s="63">
        <f t="shared" ref="W123:W186" si="32">IF(U123="no",2,0)</f>
        <v>2</v>
      </c>
      <c r="X123" s="212">
        <f t="shared" ref="X123:X186" si="33">T123-V123-W123</f>
        <v>80152.87000000001</v>
      </c>
      <c r="Y123" s="338">
        <v>1528</v>
      </c>
      <c r="Z123" s="338">
        <v>1931</v>
      </c>
      <c r="AA123" s="7"/>
      <c r="AB123" s="7"/>
    </row>
    <row r="124" spans="1:28" ht="28.5" hidden="1" customHeight="1" x14ac:dyDescent="0.2">
      <c r="A124" s="41">
        <v>113</v>
      </c>
      <c r="B124" s="161" t="s">
        <v>555</v>
      </c>
      <c r="C124" s="187" t="s">
        <v>556</v>
      </c>
      <c r="D124" s="294" t="s">
        <v>557</v>
      </c>
      <c r="E124" s="161" t="s">
        <v>558</v>
      </c>
      <c r="F124" s="161" t="s">
        <v>496</v>
      </c>
      <c r="G124" s="161" t="s">
        <v>559</v>
      </c>
      <c r="H124" s="41">
        <v>2</v>
      </c>
      <c r="I124" s="64" t="s">
        <v>47</v>
      </c>
      <c r="J124" s="65">
        <v>8374.26</v>
      </c>
      <c r="K124" s="65">
        <f t="shared" ref="K124:K188" si="34">ROUND(K$10*H124,2)</f>
        <v>22195.24</v>
      </c>
      <c r="L124" s="66">
        <f t="shared" si="14"/>
        <v>30569.5</v>
      </c>
      <c r="M124" s="281">
        <v>13947.29</v>
      </c>
      <c r="N124" s="66"/>
      <c r="O124" s="66">
        <f t="shared" ref="O124:O187" si="35">L124-M124</f>
        <v>16622.21</v>
      </c>
      <c r="P124" s="66"/>
      <c r="Q124" s="66">
        <f t="shared" ref="Q124:Q187" si="36">O124+P124</f>
        <v>16622.21</v>
      </c>
      <c r="R124" s="121">
        <f t="shared" ref="R124:R155" si="37">ROUND(X$4/L$249*L124,8)</f>
        <v>10291.41581258</v>
      </c>
      <c r="S124" s="66">
        <f t="shared" si="15"/>
        <v>10291.42</v>
      </c>
      <c r="T124" s="66">
        <f t="shared" ref="T124:T188" si="38">Q124+S124</f>
        <v>26913.629999999997</v>
      </c>
      <c r="U124" s="67" t="s">
        <v>47</v>
      </c>
      <c r="V124" s="102">
        <f t="shared" si="31"/>
        <v>1076.55</v>
      </c>
      <c r="W124" s="68">
        <f t="shared" si="32"/>
        <v>2</v>
      </c>
      <c r="X124" s="111">
        <f t="shared" si="33"/>
        <v>25835.079999999998</v>
      </c>
      <c r="Y124" s="289">
        <v>1529</v>
      </c>
      <c r="Z124" s="289">
        <v>1932</v>
      </c>
      <c r="AA124" s="7"/>
      <c r="AB124" s="7"/>
    </row>
    <row r="125" spans="1:28" ht="28.5" hidden="1" customHeight="1" x14ac:dyDescent="0.2">
      <c r="A125" s="50">
        <v>114</v>
      </c>
      <c r="B125" s="162" t="s">
        <v>560</v>
      </c>
      <c r="C125" s="185" t="s">
        <v>561</v>
      </c>
      <c r="D125" s="292" t="s">
        <v>562</v>
      </c>
      <c r="E125" s="162" t="s">
        <v>558</v>
      </c>
      <c r="F125" s="162" t="s">
        <v>563</v>
      </c>
      <c r="G125" s="162" t="s">
        <v>564</v>
      </c>
      <c r="H125" s="50">
        <v>3</v>
      </c>
      <c r="I125" s="69" t="s">
        <v>47</v>
      </c>
      <c r="J125" s="70">
        <v>8374.26</v>
      </c>
      <c r="K125" s="70">
        <f t="shared" si="34"/>
        <v>33292.86</v>
      </c>
      <c r="L125" s="71">
        <f t="shared" si="14"/>
        <v>41667.120000000003</v>
      </c>
      <c r="M125" s="282">
        <v>13947.29</v>
      </c>
      <c r="N125" s="71"/>
      <c r="O125" s="71">
        <f t="shared" si="35"/>
        <v>27719.83</v>
      </c>
      <c r="P125" s="71"/>
      <c r="Q125" s="71">
        <f t="shared" si="36"/>
        <v>27719.83</v>
      </c>
      <c r="R125" s="122">
        <f t="shared" si="37"/>
        <v>14027.499881670001</v>
      </c>
      <c r="S125" s="71">
        <f t="shared" si="15"/>
        <v>14027.5</v>
      </c>
      <c r="T125" s="71">
        <f t="shared" si="38"/>
        <v>41747.33</v>
      </c>
      <c r="U125" s="72" t="s">
        <v>47</v>
      </c>
      <c r="V125" s="102">
        <f t="shared" si="31"/>
        <v>1669.89</v>
      </c>
      <c r="W125" s="73">
        <f t="shared" si="32"/>
        <v>2</v>
      </c>
      <c r="X125" s="74">
        <f t="shared" si="33"/>
        <v>40075.440000000002</v>
      </c>
      <c r="Y125" s="289">
        <v>1531</v>
      </c>
      <c r="Z125" s="289">
        <v>1934</v>
      </c>
      <c r="AA125" s="7"/>
      <c r="AB125" s="7"/>
    </row>
    <row r="126" spans="1:28" ht="28.5" hidden="1" customHeight="1" x14ac:dyDescent="0.2">
      <c r="A126" s="41">
        <v>115</v>
      </c>
      <c r="B126" s="162" t="s">
        <v>565</v>
      </c>
      <c r="C126" s="185" t="s">
        <v>566</v>
      </c>
      <c r="D126" s="292" t="s">
        <v>567</v>
      </c>
      <c r="E126" s="162" t="s">
        <v>558</v>
      </c>
      <c r="F126" s="162" t="s">
        <v>102</v>
      </c>
      <c r="G126" s="162" t="s">
        <v>568</v>
      </c>
      <c r="H126" s="50">
        <v>3</v>
      </c>
      <c r="I126" s="69" t="s">
        <v>47</v>
      </c>
      <c r="J126" s="70">
        <v>8374.26</v>
      </c>
      <c r="K126" s="70">
        <f t="shared" si="34"/>
        <v>33292.86</v>
      </c>
      <c r="L126" s="71">
        <f t="shared" si="14"/>
        <v>41667.120000000003</v>
      </c>
      <c r="M126" s="282">
        <v>13947.29</v>
      </c>
      <c r="N126" s="71"/>
      <c r="O126" s="71">
        <f t="shared" si="35"/>
        <v>27719.83</v>
      </c>
      <c r="P126" s="71"/>
      <c r="Q126" s="71">
        <f t="shared" si="36"/>
        <v>27719.83</v>
      </c>
      <c r="R126" s="122">
        <f t="shared" si="37"/>
        <v>14027.499881670001</v>
      </c>
      <c r="S126" s="71">
        <f t="shared" si="15"/>
        <v>14027.5</v>
      </c>
      <c r="T126" s="71">
        <f t="shared" si="38"/>
        <v>41747.33</v>
      </c>
      <c r="U126" s="72" t="s">
        <v>47</v>
      </c>
      <c r="V126" s="102">
        <f t="shared" si="31"/>
        <v>1669.89</v>
      </c>
      <c r="W126" s="73">
        <f t="shared" si="32"/>
        <v>2</v>
      </c>
      <c r="X126" s="74">
        <f t="shared" si="33"/>
        <v>40075.440000000002</v>
      </c>
      <c r="Y126" s="289">
        <v>1532</v>
      </c>
      <c r="Z126" s="289">
        <v>1935</v>
      </c>
      <c r="AA126" s="7"/>
      <c r="AB126" s="7"/>
    </row>
    <row r="127" spans="1:28" ht="28.5" hidden="1" customHeight="1" x14ac:dyDescent="0.2">
      <c r="A127" s="50">
        <v>116</v>
      </c>
      <c r="B127" s="162" t="s">
        <v>569</v>
      </c>
      <c r="C127" s="188">
        <v>80011230267</v>
      </c>
      <c r="D127" s="292" t="s">
        <v>570</v>
      </c>
      <c r="E127" s="162" t="s">
        <v>571</v>
      </c>
      <c r="F127" s="162" t="s">
        <v>572</v>
      </c>
      <c r="G127" s="162" t="s">
        <v>573</v>
      </c>
      <c r="H127" s="50">
        <v>2</v>
      </c>
      <c r="I127" s="69" t="s">
        <v>47</v>
      </c>
      <c r="J127" s="70">
        <v>8374.26</v>
      </c>
      <c r="K127" s="70">
        <f t="shared" si="34"/>
        <v>22195.24</v>
      </c>
      <c r="L127" s="71">
        <f t="shared" si="14"/>
        <v>30569.5</v>
      </c>
      <c r="M127" s="282">
        <v>10230.73</v>
      </c>
      <c r="N127" s="71"/>
      <c r="O127" s="71">
        <f t="shared" si="35"/>
        <v>20338.77</v>
      </c>
      <c r="P127" s="71"/>
      <c r="Q127" s="71">
        <f t="shared" si="36"/>
        <v>20338.77</v>
      </c>
      <c r="R127" s="122">
        <f t="shared" si="37"/>
        <v>10291.41581258</v>
      </c>
      <c r="S127" s="71">
        <f t="shared" si="15"/>
        <v>10291.42</v>
      </c>
      <c r="T127" s="71">
        <f t="shared" si="38"/>
        <v>30630.190000000002</v>
      </c>
      <c r="U127" s="72" t="s">
        <v>47</v>
      </c>
      <c r="V127" s="102">
        <f t="shared" si="31"/>
        <v>1225.21</v>
      </c>
      <c r="W127" s="73">
        <f t="shared" si="32"/>
        <v>2</v>
      </c>
      <c r="X127" s="74">
        <f t="shared" si="33"/>
        <v>29402.980000000003</v>
      </c>
      <c r="Y127" s="289">
        <v>1533</v>
      </c>
      <c r="Z127" s="289">
        <v>1936</v>
      </c>
      <c r="AA127" s="7"/>
      <c r="AB127" s="7"/>
    </row>
    <row r="128" spans="1:28" ht="28.5" hidden="1" customHeight="1" x14ac:dyDescent="0.2">
      <c r="A128" s="41">
        <v>117</v>
      </c>
      <c r="B128" s="162" t="s">
        <v>574</v>
      </c>
      <c r="C128" s="188">
        <v>80008370266</v>
      </c>
      <c r="D128" s="292" t="s">
        <v>575</v>
      </c>
      <c r="E128" s="162" t="s">
        <v>576</v>
      </c>
      <c r="F128" s="162" t="s">
        <v>577</v>
      </c>
      <c r="G128" s="162" t="s">
        <v>578</v>
      </c>
      <c r="H128" s="50">
        <v>2</v>
      </c>
      <c r="I128" s="69" t="s">
        <v>47</v>
      </c>
      <c r="J128" s="70">
        <v>8374.26</v>
      </c>
      <c r="K128" s="70">
        <f t="shared" si="34"/>
        <v>22195.24</v>
      </c>
      <c r="L128" s="71">
        <f t="shared" si="14"/>
        <v>30569.5</v>
      </c>
      <c r="M128" s="282">
        <v>10230.73</v>
      </c>
      <c r="N128" s="71"/>
      <c r="O128" s="71">
        <f t="shared" si="35"/>
        <v>20338.77</v>
      </c>
      <c r="P128" s="71"/>
      <c r="Q128" s="71">
        <f t="shared" si="36"/>
        <v>20338.77</v>
      </c>
      <c r="R128" s="122">
        <f t="shared" si="37"/>
        <v>10291.41581258</v>
      </c>
      <c r="S128" s="71">
        <f t="shared" si="15"/>
        <v>10291.42</v>
      </c>
      <c r="T128" s="71">
        <f t="shared" si="38"/>
        <v>30630.190000000002</v>
      </c>
      <c r="U128" s="72" t="s">
        <v>47</v>
      </c>
      <c r="V128" s="102">
        <f t="shared" si="31"/>
        <v>1225.21</v>
      </c>
      <c r="W128" s="73">
        <f t="shared" si="32"/>
        <v>2</v>
      </c>
      <c r="X128" s="74">
        <f t="shared" si="33"/>
        <v>29402.980000000003</v>
      </c>
      <c r="Y128" s="289">
        <v>1535</v>
      </c>
      <c r="Z128" s="289">
        <v>1938</v>
      </c>
      <c r="AA128" s="7"/>
      <c r="AB128" s="7"/>
    </row>
    <row r="129" spans="1:28" ht="28.5" hidden="1" customHeight="1" x14ac:dyDescent="0.2">
      <c r="A129" s="50">
        <v>118</v>
      </c>
      <c r="B129" s="162" t="s">
        <v>579</v>
      </c>
      <c r="C129" s="188">
        <v>80008490262</v>
      </c>
      <c r="D129" s="292" t="s">
        <v>580</v>
      </c>
      <c r="E129" s="162" t="s">
        <v>576</v>
      </c>
      <c r="F129" s="162" t="s">
        <v>107</v>
      </c>
      <c r="G129" s="162" t="s">
        <v>581</v>
      </c>
      <c r="H129" s="50">
        <v>2</v>
      </c>
      <c r="I129" s="69" t="s">
        <v>47</v>
      </c>
      <c r="J129" s="70">
        <v>8374.26</v>
      </c>
      <c r="K129" s="70">
        <f t="shared" si="34"/>
        <v>22195.24</v>
      </c>
      <c r="L129" s="71">
        <f t="shared" si="14"/>
        <v>30569.5</v>
      </c>
      <c r="M129" s="282">
        <v>10230.73</v>
      </c>
      <c r="N129" s="71"/>
      <c r="O129" s="71">
        <f t="shared" si="35"/>
        <v>20338.77</v>
      </c>
      <c r="P129" s="71"/>
      <c r="Q129" s="71">
        <f t="shared" si="36"/>
        <v>20338.77</v>
      </c>
      <c r="R129" s="122">
        <f t="shared" si="37"/>
        <v>10291.41581258</v>
      </c>
      <c r="S129" s="71">
        <f t="shared" si="15"/>
        <v>10291.42</v>
      </c>
      <c r="T129" s="71">
        <f t="shared" si="38"/>
        <v>30630.190000000002</v>
      </c>
      <c r="U129" s="72" t="s">
        <v>47</v>
      </c>
      <c r="V129" s="102">
        <f t="shared" si="31"/>
        <v>1225.21</v>
      </c>
      <c r="W129" s="73">
        <f t="shared" si="32"/>
        <v>2</v>
      </c>
      <c r="X129" s="74">
        <f t="shared" si="33"/>
        <v>29402.980000000003</v>
      </c>
      <c r="Y129" s="289">
        <v>1536</v>
      </c>
      <c r="Z129" s="289">
        <v>1939</v>
      </c>
      <c r="AA129" s="7"/>
      <c r="AB129" s="7"/>
    </row>
    <row r="130" spans="1:28" ht="28.5" hidden="1" customHeight="1" x14ac:dyDescent="0.2">
      <c r="A130" s="41">
        <v>119</v>
      </c>
      <c r="B130" s="162" t="s">
        <v>582</v>
      </c>
      <c r="C130" s="188" t="s">
        <v>583</v>
      </c>
      <c r="D130" s="301" t="s">
        <v>584</v>
      </c>
      <c r="E130" s="162" t="s">
        <v>576</v>
      </c>
      <c r="F130" s="162" t="s">
        <v>433</v>
      </c>
      <c r="G130" s="162" t="s">
        <v>585</v>
      </c>
      <c r="H130" s="50">
        <v>5</v>
      </c>
      <c r="I130" s="69" t="s">
        <v>47</v>
      </c>
      <c r="J130" s="70">
        <v>8374.26</v>
      </c>
      <c r="K130" s="70">
        <f t="shared" si="34"/>
        <v>55488.1</v>
      </c>
      <c r="L130" s="71">
        <f t="shared" si="14"/>
        <v>63862.36</v>
      </c>
      <c r="M130" s="282">
        <v>25096.98</v>
      </c>
      <c r="N130" s="71"/>
      <c r="O130" s="71">
        <f t="shared" si="35"/>
        <v>38765.380000000005</v>
      </c>
      <c r="P130" s="71"/>
      <c r="Q130" s="71">
        <f t="shared" si="36"/>
        <v>38765.380000000005</v>
      </c>
      <c r="R130" s="122">
        <f t="shared" si="37"/>
        <v>21499.66801985</v>
      </c>
      <c r="S130" s="71">
        <f t="shared" si="15"/>
        <v>21499.67</v>
      </c>
      <c r="T130" s="71">
        <f t="shared" si="38"/>
        <v>60265.05</v>
      </c>
      <c r="U130" s="72" t="s">
        <v>47</v>
      </c>
      <c r="V130" s="102">
        <f t="shared" si="31"/>
        <v>2410.6</v>
      </c>
      <c r="W130" s="73">
        <f t="shared" si="32"/>
        <v>2</v>
      </c>
      <c r="X130" s="74">
        <f t="shared" si="33"/>
        <v>57852.450000000004</v>
      </c>
      <c r="Y130" s="289">
        <v>1537</v>
      </c>
      <c r="Z130" s="289">
        <v>1940</v>
      </c>
      <c r="AA130" s="7"/>
      <c r="AB130" s="7"/>
    </row>
    <row r="131" spans="1:28" ht="28.5" hidden="1" customHeight="1" x14ac:dyDescent="0.2">
      <c r="A131" s="50">
        <v>120</v>
      </c>
      <c r="B131" s="162" t="s">
        <v>586</v>
      </c>
      <c r="C131" s="185" t="s">
        <v>587</v>
      </c>
      <c r="D131" s="292" t="s">
        <v>588</v>
      </c>
      <c r="E131" s="162" t="s">
        <v>589</v>
      </c>
      <c r="F131" s="162" t="s">
        <v>590</v>
      </c>
      <c r="G131" s="162" t="s">
        <v>591</v>
      </c>
      <c r="H131" s="50">
        <v>4</v>
      </c>
      <c r="I131" s="69" t="s">
        <v>47</v>
      </c>
      <c r="J131" s="70">
        <v>8374.26</v>
      </c>
      <c r="K131" s="70">
        <f t="shared" si="34"/>
        <v>44390.48</v>
      </c>
      <c r="L131" s="71">
        <f t="shared" si="14"/>
        <v>52764.740000000005</v>
      </c>
      <c r="M131" s="282">
        <v>17663.849999999999</v>
      </c>
      <c r="N131" s="71"/>
      <c r="O131" s="71">
        <f t="shared" si="35"/>
        <v>35100.890000000007</v>
      </c>
      <c r="P131" s="71"/>
      <c r="Q131" s="71">
        <f t="shared" si="36"/>
        <v>35100.890000000007</v>
      </c>
      <c r="R131" s="122">
        <f t="shared" si="37"/>
        <v>17763.583950759999</v>
      </c>
      <c r="S131" s="71">
        <f t="shared" si="15"/>
        <v>17763.580000000002</v>
      </c>
      <c r="T131" s="71">
        <f t="shared" si="38"/>
        <v>52864.470000000008</v>
      </c>
      <c r="U131" s="72" t="s">
        <v>47</v>
      </c>
      <c r="V131" s="102">
        <f t="shared" si="31"/>
        <v>2114.58</v>
      </c>
      <c r="W131" s="73">
        <f t="shared" si="32"/>
        <v>2</v>
      </c>
      <c r="X131" s="74">
        <f t="shared" si="33"/>
        <v>50747.890000000007</v>
      </c>
      <c r="Y131" s="289">
        <v>1538</v>
      </c>
      <c r="Z131" s="289">
        <v>1941</v>
      </c>
      <c r="AA131" s="7"/>
      <c r="AB131" s="7"/>
    </row>
    <row r="132" spans="1:28" ht="28.5" hidden="1" customHeight="1" x14ac:dyDescent="0.2">
      <c r="A132" s="41">
        <v>121</v>
      </c>
      <c r="B132" s="162" t="s">
        <v>592</v>
      </c>
      <c r="C132" s="185" t="s">
        <v>593</v>
      </c>
      <c r="D132" s="292" t="s">
        <v>594</v>
      </c>
      <c r="E132" s="162" t="s">
        <v>595</v>
      </c>
      <c r="F132" s="162" t="s">
        <v>596</v>
      </c>
      <c r="G132" s="162" t="s">
        <v>597</v>
      </c>
      <c r="H132" s="50">
        <v>5</v>
      </c>
      <c r="I132" s="69" t="s">
        <v>47</v>
      </c>
      <c r="J132" s="70">
        <v>8374.26</v>
      </c>
      <c r="K132" s="70">
        <f t="shared" si="34"/>
        <v>55488.1</v>
      </c>
      <c r="L132" s="71">
        <f t="shared" si="14"/>
        <v>63862.36</v>
      </c>
      <c r="M132" s="282">
        <v>13947.29</v>
      </c>
      <c r="N132" s="71"/>
      <c r="O132" s="71">
        <f t="shared" si="35"/>
        <v>49915.07</v>
      </c>
      <c r="P132" s="71"/>
      <c r="Q132" s="71">
        <f t="shared" si="36"/>
        <v>49915.07</v>
      </c>
      <c r="R132" s="122">
        <f t="shared" si="37"/>
        <v>21499.66801985</v>
      </c>
      <c r="S132" s="71">
        <f t="shared" si="15"/>
        <v>21499.67</v>
      </c>
      <c r="T132" s="71">
        <f t="shared" si="38"/>
        <v>71414.739999999991</v>
      </c>
      <c r="U132" s="72" t="s">
        <v>47</v>
      </c>
      <c r="V132" s="102">
        <f t="shared" si="31"/>
        <v>2856.59</v>
      </c>
      <c r="W132" s="73">
        <f t="shared" si="32"/>
        <v>2</v>
      </c>
      <c r="X132" s="74">
        <f t="shared" si="33"/>
        <v>68556.149999999994</v>
      </c>
      <c r="Y132" s="289">
        <v>1539</v>
      </c>
      <c r="Z132" s="289">
        <v>1942</v>
      </c>
      <c r="AA132" s="7"/>
      <c r="AB132" s="7"/>
    </row>
    <row r="133" spans="1:28" ht="28.5" hidden="1" customHeight="1" x14ac:dyDescent="0.2">
      <c r="A133" s="50">
        <v>122</v>
      </c>
      <c r="B133" s="162" t="s">
        <v>598</v>
      </c>
      <c r="C133" s="188">
        <v>80008430268</v>
      </c>
      <c r="D133" s="301" t="s">
        <v>599</v>
      </c>
      <c r="E133" s="162" t="s">
        <v>600</v>
      </c>
      <c r="F133" s="162" t="s">
        <v>107</v>
      </c>
      <c r="G133" s="162" t="s">
        <v>601</v>
      </c>
      <c r="H133" s="50">
        <v>2</v>
      </c>
      <c r="I133" s="69" t="s">
        <v>47</v>
      </c>
      <c r="J133" s="70">
        <v>8374.26</v>
      </c>
      <c r="K133" s="70">
        <f t="shared" si="34"/>
        <v>22195.24</v>
      </c>
      <c r="L133" s="71">
        <f t="shared" si="14"/>
        <v>30569.5</v>
      </c>
      <c r="M133" s="282">
        <v>13947.29</v>
      </c>
      <c r="N133" s="71"/>
      <c r="O133" s="71">
        <f t="shared" si="35"/>
        <v>16622.21</v>
      </c>
      <c r="P133" s="71"/>
      <c r="Q133" s="71">
        <f t="shared" si="36"/>
        <v>16622.21</v>
      </c>
      <c r="R133" s="122">
        <f t="shared" si="37"/>
        <v>10291.41581258</v>
      </c>
      <c r="S133" s="71">
        <f t="shared" si="15"/>
        <v>10291.42</v>
      </c>
      <c r="T133" s="71">
        <f t="shared" si="38"/>
        <v>26913.629999999997</v>
      </c>
      <c r="U133" s="72" t="s">
        <v>47</v>
      </c>
      <c r="V133" s="102">
        <f t="shared" si="31"/>
        <v>1076.55</v>
      </c>
      <c r="W133" s="73">
        <f t="shared" si="32"/>
        <v>2</v>
      </c>
      <c r="X133" s="74">
        <f t="shared" si="33"/>
        <v>25835.079999999998</v>
      </c>
      <c r="Y133" s="289">
        <v>1540</v>
      </c>
      <c r="Z133" s="289">
        <v>1943</v>
      </c>
      <c r="AA133" s="7"/>
      <c r="AB133" s="7"/>
    </row>
    <row r="134" spans="1:28" ht="28.5" hidden="1" customHeight="1" x14ac:dyDescent="0.2">
      <c r="A134" s="41">
        <v>123</v>
      </c>
      <c r="B134" s="162" t="s">
        <v>602</v>
      </c>
      <c r="C134" s="188">
        <v>80008390264</v>
      </c>
      <c r="D134" s="292" t="s">
        <v>603</v>
      </c>
      <c r="E134" s="162" t="s">
        <v>600</v>
      </c>
      <c r="F134" s="162" t="s">
        <v>604</v>
      </c>
      <c r="G134" s="162" t="s">
        <v>605</v>
      </c>
      <c r="H134" s="50">
        <v>5</v>
      </c>
      <c r="I134" s="69" t="s">
        <v>47</v>
      </c>
      <c r="J134" s="70">
        <v>8374.26</v>
      </c>
      <c r="K134" s="70">
        <f t="shared" si="34"/>
        <v>55488.1</v>
      </c>
      <c r="L134" s="71">
        <f t="shared" si="14"/>
        <v>63862.36</v>
      </c>
      <c r="M134" s="282">
        <v>17663.849999999999</v>
      </c>
      <c r="N134" s="71"/>
      <c r="O134" s="71">
        <f t="shared" si="35"/>
        <v>46198.51</v>
      </c>
      <c r="P134" s="71"/>
      <c r="Q134" s="71">
        <f t="shared" si="36"/>
        <v>46198.51</v>
      </c>
      <c r="R134" s="122">
        <f t="shared" si="37"/>
        <v>21499.66801985</v>
      </c>
      <c r="S134" s="71">
        <f t="shared" si="15"/>
        <v>21499.67</v>
      </c>
      <c r="T134" s="71">
        <f t="shared" si="38"/>
        <v>67698.179999999993</v>
      </c>
      <c r="U134" s="72" t="s">
        <v>47</v>
      </c>
      <c r="V134" s="102">
        <f t="shared" si="31"/>
        <v>2707.93</v>
      </c>
      <c r="W134" s="73">
        <f t="shared" si="32"/>
        <v>2</v>
      </c>
      <c r="X134" s="74">
        <f t="shared" si="33"/>
        <v>64988.249999999993</v>
      </c>
      <c r="Y134" s="289">
        <v>1541</v>
      </c>
      <c r="Z134" s="289">
        <v>1944</v>
      </c>
      <c r="AA134" s="7"/>
      <c r="AB134" s="7"/>
    </row>
    <row r="135" spans="1:28" ht="28.5" hidden="1" customHeight="1" x14ac:dyDescent="0.2">
      <c r="A135" s="50">
        <v>124</v>
      </c>
      <c r="B135" s="162" t="s">
        <v>606</v>
      </c>
      <c r="C135" s="188">
        <v>94151910265</v>
      </c>
      <c r="D135" s="292" t="s">
        <v>607</v>
      </c>
      <c r="E135" s="162" t="s">
        <v>608</v>
      </c>
      <c r="F135" s="162" t="s">
        <v>609</v>
      </c>
      <c r="G135" s="162" t="s">
        <v>610</v>
      </c>
      <c r="H135" s="50">
        <v>3</v>
      </c>
      <c r="I135" s="69" t="s">
        <v>47</v>
      </c>
      <c r="J135" s="70">
        <v>8374.26</v>
      </c>
      <c r="K135" s="70">
        <f t="shared" si="34"/>
        <v>33292.86</v>
      </c>
      <c r="L135" s="71">
        <f t="shared" si="14"/>
        <v>41667.120000000003</v>
      </c>
      <c r="M135" s="282">
        <v>13947.29</v>
      </c>
      <c r="N135" s="71"/>
      <c r="O135" s="71">
        <f t="shared" si="35"/>
        <v>27719.83</v>
      </c>
      <c r="P135" s="71"/>
      <c r="Q135" s="71">
        <f t="shared" si="36"/>
        <v>27719.83</v>
      </c>
      <c r="R135" s="122">
        <f t="shared" si="37"/>
        <v>14027.499881670001</v>
      </c>
      <c r="S135" s="71">
        <f t="shared" si="15"/>
        <v>14027.5</v>
      </c>
      <c r="T135" s="71">
        <f t="shared" si="38"/>
        <v>41747.33</v>
      </c>
      <c r="U135" s="72" t="s">
        <v>47</v>
      </c>
      <c r="V135" s="102">
        <f t="shared" si="31"/>
        <v>1669.89</v>
      </c>
      <c r="W135" s="73">
        <f t="shared" si="32"/>
        <v>2</v>
      </c>
      <c r="X135" s="74">
        <f t="shared" si="33"/>
        <v>40075.440000000002</v>
      </c>
      <c r="Y135" s="289">
        <v>1542</v>
      </c>
      <c r="Z135" s="289">
        <v>1945</v>
      </c>
      <c r="AA135" s="7"/>
      <c r="AB135" s="7"/>
    </row>
    <row r="136" spans="1:28" ht="28.5" hidden="1" customHeight="1" x14ac:dyDescent="0.2">
      <c r="A136" s="41">
        <v>125</v>
      </c>
      <c r="B136" s="162" t="s">
        <v>611</v>
      </c>
      <c r="C136" s="188">
        <v>80008350268</v>
      </c>
      <c r="D136" s="292" t="s">
        <v>612</v>
      </c>
      <c r="E136" s="162" t="s">
        <v>608</v>
      </c>
      <c r="F136" s="162" t="s">
        <v>107</v>
      </c>
      <c r="G136" s="162" t="s">
        <v>613</v>
      </c>
      <c r="H136" s="50">
        <v>2</v>
      </c>
      <c r="I136" s="69" t="s">
        <v>47</v>
      </c>
      <c r="J136" s="70">
        <v>8374.26</v>
      </c>
      <c r="K136" s="70">
        <f t="shared" si="34"/>
        <v>22195.24</v>
      </c>
      <c r="L136" s="71">
        <f t="shared" si="14"/>
        <v>30569.5</v>
      </c>
      <c r="M136" s="282">
        <v>10230.73</v>
      </c>
      <c r="N136" s="71"/>
      <c r="O136" s="71">
        <f t="shared" si="35"/>
        <v>20338.77</v>
      </c>
      <c r="P136" s="71"/>
      <c r="Q136" s="71">
        <f t="shared" si="36"/>
        <v>20338.77</v>
      </c>
      <c r="R136" s="122">
        <f t="shared" si="37"/>
        <v>10291.41581258</v>
      </c>
      <c r="S136" s="71">
        <f t="shared" si="15"/>
        <v>10291.42</v>
      </c>
      <c r="T136" s="71">
        <f t="shared" si="38"/>
        <v>30630.190000000002</v>
      </c>
      <c r="U136" s="72" t="s">
        <v>47</v>
      </c>
      <c r="V136" s="102">
        <f t="shared" si="31"/>
        <v>1225.21</v>
      </c>
      <c r="W136" s="73">
        <f t="shared" si="32"/>
        <v>2</v>
      </c>
      <c r="X136" s="74">
        <f t="shared" si="33"/>
        <v>29402.980000000003</v>
      </c>
      <c r="Y136" s="289">
        <v>1543</v>
      </c>
      <c r="Z136" s="289">
        <v>1946</v>
      </c>
      <c r="AA136" s="7"/>
      <c r="AB136" s="7"/>
    </row>
    <row r="137" spans="1:28" ht="28.5" hidden="1" customHeight="1" x14ac:dyDescent="0.2">
      <c r="A137" s="50">
        <v>126</v>
      </c>
      <c r="B137" s="162" t="s">
        <v>614</v>
      </c>
      <c r="C137" s="185" t="s">
        <v>615</v>
      </c>
      <c r="D137" s="292" t="s">
        <v>616</v>
      </c>
      <c r="E137" s="162" t="s">
        <v>608</v>
      </c>
      <c r="F137" s="162" t="s">
        <v>617</v>
      </c>
      <c r="G137" s="162" t="s">
        <v>618</v>
      </c>
      <c r="H137" s="50">
        <v>3</v>
      </c>
      <c r="I137" s="69" t="s">
        <v>47</v>
      </c>
      <c r="J137" s="70">
        <v>8374.26</v>
      </c>
      <c r="K137" s="70">
        <f t="shared" si="34"/>
        <v>33292.86</v>
      </c>
      <c r="L137" s="71">
        <f t="shared" si="14"/>
        <v>41667.120000000003</v>
      </c>
      <c r="M137" s="282">
        <v>13947.29</v>
      </c>
      <c r="N137" s="71"/>
      <c r="O137" s="71">
        <f t="shared" si="35"/>
        <v>27719.83</v>
      </c>
      <c r="P137" s="71"/>
      <c r="Q137" s="71">
        <f t="shared" si="36"/>
        <v>27719.83</v>
      </c>
      <c r="R137" s="122">
        <f t="shared" si="37"/>
        <v>14027.499881670001</v>
      </c>
      <c r="S137" s="71">
        <f t="shared" si="15"/>
        <v>14027.5</v>
      </c>
      <c r="T137" s="71">
        <f t="shared" si="38"/>
        <v>41747.33</v>
      </c>
      <c r="U137" s="72" t="s">
        <v>47</v>
      </c>
      <c r="V137" s="102">
        <f t="shared" si="31"/>
        <v>1669.89</v>
      </c>
      <c r="W137" s="73">
        <f t="shared" si="32"/>
        <v>2</v>
      </c>
      <c r="X137" s="74">
        <f t="shared" si="33"/>
        <v>40075.440000000002</v>
      </c>
      <c r="Y137" s="289">
        <v>1544</v>
      </c>
      <c r="Z137" s="289">
        <v>1947</v>
      </c>
      <c r="AA137" s="7"/>
    </row>
    <row r="138" spans="1:28" ht="28.5" hidden="1" customHeight="1" x14ac:dyDescent="0.2">
      <c r="A138" s="41">
        <v>127</v>
      </c>
      <c r="B138" s="162" t="s">
        <v>619</v>
      </c>
      <c r="C138" s="188">
        <v>80009470263</v>
      </c>
      <c r="D138" s="301" t="s">
        <v>620</v>
      </c>
      <c r="E138" s="162" t="s">
        <v>621</v>
      </c>
      <c r="F138" s="162" t="s">
        <v>622</v>
      </c>
      <c r="G138" s="162" t="s">
        <v>623</v>
      </c>
      <c r="H138" s="50">
        <v>5</v>
      </c>
      <c r="I138" s="69" t="s">
        <v>47</v>
      </c>
      <c r="J138" s="70">
        <v>8374.26</v>
      </c>
      <c r="K138" s="70">
        <f t="shared" si="34"/>
        <v>55488.1</v>
      </c>
      <c r="L138" s="71">
        <f t="shared" si="14"/>
        <v>63862.36</v>
      </c>
      <c r="M138" s="282">
        <v>21380.41</v>
      </c>
      <c r="N138" s="71"/>
      <c r="O138" s="71">
        <f t="shared" si="35"/>
        <v>42481.95</v>
      </c>
      <c r="P138" s="71"/>
      <c r="Q138" s="71">
        <f t="shared" si="36"/>
        <v>42481.95</v>
      </c>
      <c r="R138" s="122">
        <f t="shared" si="37"/>
        <v>21499.66801985</v>
      </c>
      <c r="S138" s="71">
        <f t="shared" si="15"/>
        <v>21499.67</v>
      </c>
      <c r="T138" s="71">
        <f t="shared" si="38"/>
        <v>63981.619999999995</v>
      </c>
      <c r="U138" s="72" t="s">
        <v>47</v>
      </c>
      <c r="V138" s="102">
        <f t="shared" si="31"/>
        <v>2559.2600000000002</v>
      </c>
      <c r="W138" s="73">
        <f t="shared" si="32"/>
        <v>2</v>
      </c>
      <c r="X138" s="74">
        <f t="shared" si="33"/>
        <v>61420.359999999993</v>
      </c>
      <c r="Y138" s="289">
        <v>1545</v>
      </c>
      <c r="Z138" s="289">
        <v>1948</v>
      </c>
      <c r="AA138" s="7"/>
      <c r="AB138" s="2"/>
    </row>
    <row r="139" spans="1:28" ht="28.5" hidden="1" customHeight="1" x14ac:dyDescent="0.2">
      <c r="A139" s="50">
        <v>128</v>
      </c>
      <c r="B139" s="162" t="s">
        <v>624</v>
      </c>
      <c r="C139" s="188">
        <v>80009490261</v>
      </c>
      <c r="D139" s="292" t="s">
        <v>625</v>
      </c>
      <c r="E139" s="162" t="s">
        <v>621</v>
      </c>
      <c r="F139" s="162" t="s">
        <v>102</v>
      </c>
      <c r="G139" s="162" t="s">
        <v>626</v>
      </c>
      <c r="H139" s="50">
        <v>4</v>
      </c>
      <c r="I139" s="69" t="s">
        <v>47</v>
      </c>
      <c r="J139" s="70">
        <v>8374.26</v>
      </c>
      <c r="K139" s="70">
        <f t="shared" si="34"/>
        <v>44390.48</v>
      </c>
      <c r="L139" s="71">
        <f t="shared" si="14"/>
        <v>52764.740000000005</v>
      </c>
      <c r="M139" s="282">
        <v>17663.849999999999</v>
      </c>
      <c r="N139" s="71"/>
      <c r="O139" s="71">
        <f t="shared" si="35"/>
        <v>35100.890000000007</v>
      </c>
      <c r="P139" s="71"/>
      <c r="Q139" s="71">
        <f t="shared" si="36"/>
        <v>35100.890000000007</v>
      </c>
      <c r="R139" s="122">
        <f t="shared" si="37"/>
        <v>17763.583950759999</v>
      </c>
      <c r="S139" s="71">
        <f t="shared" si="15"/>
        <v>17763.580000000002</v>
      </c>
      <c r="T139" s="71">
        <f t="shared" si="38"/>
        <v>52864.470000000008</v>
      </c>
      <c r="U139" s="72" t="s">
        <v>47</v>
      </c>
      <c r="V139" s="102">
        <f t="shared" si="31"/>
        <v>2114.58</v>
      </c>
      <c r="W139" s="73">
        <f t="shared" si="32"/>
        <v>2</v>
      </c>
      <c r="X139" s="74">
        <f t="shared" si="33"/>
        <v>50747.890000000007</v>
      </c>
      <c r="Y139" s="289">
        <v>1546</v>
      </c>
      <c r="Z139" s="289">
        <v>1949</v>
      </c>
      <c r="AA139" s="7"/>
      <c r="AB139" s="7"/>
    </row>
    <row r="140" spans="1:28" ht="28.5" hidden="1" customHeight="1" x14ac:dyDescent="0.2">
      <c r="A140" s="41">
        <v>129</v>
      </c>
      <c r="B140" s="162" t="s">
        <v>627</v>
      </c>
      <c r="C140" s="188">
        <v>90001790261</v>
      </c>
      <c r="D140" s="292" t="s">
        <v>628</v>
      </c>
      <c r="E140" s="162" t="s">
        <v>629</v>
      </c>
      <c r="F140" s="162" t="s">
        <v>107</v>
      </c>
      <c r="G140" s="162" t="s">
        <v>630</v>
      </c>
      <c r="H140" s="50">
        <v>4</v>
      </c>
      <c r="I140" s="69" t="s">
        <v>47</v>
      </c>
      <c r="J140" s="70">
        <v>8374.26</v>
      </c>
      <c r="K140" s="70">
        <f t="shared" si="34"/>
        <v>44390.48</v>
      </c>
      <c r="L140" s="71">
        <f t="shared" si="14"/>
        <v>52764.740000000005</v>
      </c>
      <c r="M140" s="282">
        <v>17663.849999999999</v>
      </c>
      <c r="N140" s="71"/>
      <c r="O140" s="71">
        <f t="shared" si="35"/>
        <v>35100.890000000007</v>
      </c>
      <c r="P140" s="71"/>
      <c r="Q140" s="71">
        <f t="shared" si="36"/>
        <v>35100.890000000007</v>
      </c>
      <c r="R140" s="122">
        <f t="shared" si="37"/>
        <v>17763.583950759999</v>
      </c>
      <c r="S140" s="71">
        <f t="shared" si="15"/>
        <v>17763.580000000002</v>
      </c>
      <c r="T140" s="71">
        <f t="shared" si="38"/>
        <v>52864.470000000008</v>
      </c>
      <c r="U140" s="72" t="s">
        <v>47</v>
      </c>
      <c r="V140" s="102">
        <f t="shared" si="31"/>
        <v>2114.58</v>
      </c>
      <c r="W140" s="73">
        <f t="shared" si="32"/>
        <v>2</v>
      </c>
      <c r="X140" s="74">
        <f t="shared" si="33"/>
        <v>50747.890000000007</v>
      </c>
      <c r="Y140" s="289">
        <v>1548</v>
      </c>
      <c r="Z140" s="289">
        <v>1951</v>
      </c>
      <c r="AA140" s="7"/>
      <c r="AB140" s="7"/>
    </row>
    <row r="141" spans="1:28" ht="28.5" hidden="1" customHeight="1" x14ac:dyDescent="0.2">
      <c r="A141" s="50">
        <v>130</v>
      </c>
      <c r="B141" s="162" t="s">
        <v>631</v>
      </c>
      <c r="C141" s="185" t="s">
        <v>632</v>
      </c>
      <c r="D141" s="292" t="s">
        <v>633</v>
      </c>
      <c r="E141" s="162" t="s">
        <v>629</v>
      </c>
      <c r="F141" s="162" t="s">
        <v>634</v>
      </c>
      <c r="G141" s="162" t="s">
        <v>635</v>
      </c>
      <c r="H141" s="50">
        <v>3</v>
      </c>
      <c r="I141" s="69" t="s">
        <v>47</v>
      </c>
      <c r="J141" s="70">
        <v>8374.26</v>
      </c>
      <c r="K141" s="70">
        <f t="shared" si="34"/>
        <v>33292.86</v>
      </c>
      <c r="L141" s="71">
        <f t="shared" ref="L141:L204" si="39">J141+K141</f>
        <v>41667.120000000003</v>
      </c>
      <c r="M141" s="282">
        <v>13947.29</v>
      </c>
      <c r="N141" s="71"/>
      <c r="O141" s="71">
        <f t="shared" si="35"/>
        <v>27719.83</v>
      </c>
      <c r="P141" s="71"/>
      <c r="Q141" s="71">
        <f t="shared" si="36"/>
        <v>27719.83</v>
      </c>
      <c r="R141" s="122">
        <f t="shared" si="37"/>
        <v>14027.499881670001</v>
      </c>
      <c r="S141" s="71">
        <f t="shared" ref="S141:S205" si="40">ROUND(R141,2)</f>
        <v>14027.5</v>
      </c>
      <c r="T141" s="71">
        <f t="shared" si="38"/>
        <v>41747.33</v>
      </c>
      <c r="U141" s="72" t="s">
        <v>47</v>
      </c>
      <c r="V141" s="102">
        <f t="shared" si="31"/>
        <v>1669.89</v>
      </c>
      <c r="W141" s="73">
        <f t="shared" si="32"/>
        <v>2</v>
      </c>
      <c r="X141" s="74">
        <f t="shared" si="33"/>
        <v>40075.440000000002</v>
      </c>
      <c r="Y141" s="289">
        <v>1551</v>
      </c>
      <c r="Z141" s="289">
        <v>1954</v>
      </c>
      <c r="AA141" s="7"/>
      <c r="AB141" s="7"/>
    </row>
    <row r="142" spans="1:28" ht="28.5" hidden="1" customHeight="1" x14ac:dyDescent="0.2">
      <c r="A142" s="41">
        <v>131</v>
      </c>
      <c r="B142" s="162" t="s">
        <v>636</v>
      </c>
      <c r="C142" s="185" t="s">
        <v>637</v>
      </c>
      <c r="D142" s="292" t="s">
        <v>638</v>
      </c>
      <c r="E142" s="162" t="s">
        <v>629</v>
      </c>
      <c r="F142" s="162" t="s">
        <v>496</v>
      </c>
      <c r="G142" s="162" t="s">
        <v>639</v>
      </c>
      <c r="H142" s="50">
        <v>3</v>
      </c>
      <c r="I142" s="69" t="s">
        <v>47</v>
      </c>
      <c r="J142" s="70">
        <v>8374.26</v>
      </c>
      <c r="K142" s="70">
        <f t="shared" si="34"/>
        <v>33292.86</v>
      </c>
      <c r="L142" s="71">
        <f t="shared" si="39"/>
        <v>41667.120000000003</v>
      </c>
      <c r="M142" s="282">
        <v>13947.29</v>
      </c>
      <c r="N142" s="71"/>
      <c r="O142" s="71">
        <f t="shared" si="35"/>
        <v>27719.83</v>
      </c>
      <c r="P142" s="71"/>
      <c r="Q142" s="71">
        <f t="shared" si="36"/>
        <v>27719.83</v>
      </c>
      <c r="R142" s="122">
        <f t="shared" si="37"/>
        <v>14027.499881670001</v>
      </c>
      <c r="S142" s="71">
        <f t="shared" si="40"/>
        <v>14027.5</v>
      </c>
      <c r="T142" s="71">
        <f t="shared" si="38"/>
        <v>41747.33</v>
      </c>
      <c r="U142" s="72" t="s">
        <v>47</v>
      </c>
      <c r="V142" s="102">
        <f t="shared" si="31"/>
        <v>1669.89</v>
      </c>
      <c r="W142" s="73">
        <f t="shared" si="32"/>
        <v>2</v>
      </c>
      <c r="X142" s="74">
        <f t="shared" si="33"/>
        <v>40075.440000000002</v>
      </c>
      <c r="Y142" s="289">
        <v>1553</v>
      </c>
      <c r="Z142" s="289">
        <v>1956</v>
      </c>
      <c r="AA142" s="7"/>
      <c r="AB142" s="7"/>
    </row>
    <row r="143" spans="1:28" ht="28.5" hidden="1" customHeight="1" x14ac:dyDescent="0.2">
      <c r="A143" s="50">
        <v>132</v>
      </c>
      <c r="B143" s="162" t="s">
        <v>640</v>
      </c>
      <c r="C143" s="188">
        <v>93003140261</v>
      </c>
      <c r="D143" s="292" t="s">
        <v>641</v>
      </c>
      <c r="E143" s="162" t="s">
        <v>642</v>
      </c>
      <c r="F143" s="162" t="s">
        <v>643</v>
      </c>
      <c r="G143" s="162" t="s">
        <v>623</v>
      </c>
      <c r="H143" s="50">
        <v>2</v>
      </c>
      <c r="I143" s="69" t="s">
        <v>47</v>
      </c>
      <c r="J143" s="70">
        <v>8374.26</v>
      </c>
      <c r="K143" s="70">
        <f t="shared" si="34"/>
        <v>22195.24</v>
      </c>
      <c r="L143" s="71">
        <f t="shared" si="39"/>
        <v>30569.5</v>
      </c>
      <c r="M143" s="282">
        <v>10230.73</v>
      </c>
      <c r="N143" s="71"/>
      <c r="O143" s="71">
        <f t="shared" si="35"/>
        <v>20338.77</v>
      </c>
      <c r="P143" s="71"/>
      <c r="Q143" s="71">
        <f t="shared" si="36"/>
        <v>20338.77</v>
      </c>
      <c r="R143" s="122">
        <f t="shared" si="37"/>
        <v>10291.41581258</v>
      </c>
      <c r="S143" s="71">
        <f t="shared" si="40"/>
        <v>10291.42</v>
      </c>
      <c r="T143" s="71">
        <f t="shared" si="38"/>
        <v>30630.190000000002</v>
      </c>
      <c r="U143" s="72" t="s">
        <v>47</v>
      </c>
      <c r="V143" s="102">
        <f t="shared" si="31"/>
        <v>1225.21</v>
      </c>
      <c r="W143" s="73">
        <f t="shared" si="32"/>
        <v>2</v>
      </c>
      <c r="X143" s="74">
        <f t="shared" si="33"/>
        <v>29402.980000000003</v>
      </c>
      <c r="Y143" s="289">
        <v>1555</v>
      </c>
      <c r="Z143" s="289">
        <v>1958</v>
      </c>
      <c r="AA143" s="7"/>
      <c r="AB143" s="7"/>
    </row>
    <row r="144" spans="1:28" ht="28.5" hidden="1" customHeight="1" x14ac:dyDescent="0.2">
      <c r="A144" s="41">
        <v>133</v>
      </c>
      <c r="B144" s="162" t="s">
        <v>644</v>
      </c>
      <c r="C144" s="188">
        <v>81000710269</v>
      </c>
      <c r="D144" s="301" t="s">
        <v>645</v>
      </c>
      <c r="E144" s="162" t="s">
        <v>646</v>
      </c>
      <c r="F144" s="162" t="s">
        <v>647</v>
      </c>
      <c r="G144" s="162" t="s">
        <v>648</v>
      </c>
      <c r="H144" s="50">
        <v>3</v>
      </c>
      <c r="I144" s="69" t="s">
        <v>47</v>
      </c>
      <c r="J144" s="70">
        <v>8374.26</v>
      </c>
      <c r="K144" s="70">
        <f t="shared" si="34"/>
        <v>33292.86</v>
      </c>
      <c r="L144" s="71">
        <f t="shared" si="39"/>
        <v>41667.120000000003</v>
      </c>
      <c r="M144" s="282">
        <v>13947.29</v>
      </c>
      <c r="N144" s="71"/>
      <c r="O144" s="71">
        <f t="shared" si="35"/>
        <v>27719.83</v>
      </c>
      <c r="P144" s="71"/>
      <c r="Q144" s="71">
        <f t="shared" si="36"/>
        <v>27719.83</v>
      </c>
      <c r="R144" s="122">
        <f t="shared" si="37"/>
        <v>14027.499881670001</v>
      </c>
      <c r="S144" s="71">
        <f t="shared" si="40"/>
        <v>14027.5</v>
      </c>
      <c r="T144" s="71">
        <f t="shared" si="38"/>
        <v>41747.33</v>
      </c>
      <c r="U144" s="72" t="s">
        <v>47</v>
      </c>
      <c r="V144" s="102">
        <f t="shared" si="31"/>
        <v>1669.89</v>
      </c>
      <c r="W144" s="73">
        <f t="shared" si="32"/>
        <v>2</v>
      </c>
      <c r="X144" s="74">
        <f t="shared" si="33"/>
        <v>40075.440000000002</v>
      </c>
      <c r="Y144" s="289">
        <v>1556</v>
      </c>
      <c r="Z144" s="289">
        <v>1959</v>
      </c>
      <c r="AA144" s="7"/>
      <c r="AB144" s="7"/>
    </row>
    <row r="145" spans="1:28" ht="28.5" hidden="1" customHeight="1" x14ac:dyDescent="0.2">
      <c r="A145" s="50">
        <v>134</v>
      </c>
      <c r="B145" s="162" t="s">
        <v>649</v>
      </c>
      <c r="C145" s="188">
        <v>90001900266</v>
      </c>
      <c r="D145" s="292" t="s">
        <v>650</v>
      </c>
      <c r="E145" s="163" t="s">
        <v>646</v>
      </c>
      <c r="F145" s="162" t="s">
        <v>135</v>
      </c>
      <c r="G145" s="162" t="s">
        <v>651</v>
      </c>
      <c r="H145" s="50">
        <v>4</v>
      </c>
      <c r="I145" s="69" t="s">
        <v>47</v>
      </c>
      <c r="J145" s="70">
        <v>8374.26</v>
      </c>
      <c r="K145" s="70">
        <f t="shared" si="34"/>
        <v>44390.48</v>
      </c>
      <c r="L145" s="71">
        <f t="shared" si="39"/>
        <v>52764.740000000005</v>
      </c>
      <c r="M145" s="282">
        <v>17663.849999999999</v>
      </c>
      <c r="N145" s="71"/>
      <c r="O145" s="71">
        <f t="shared" si="35"/>
        <v>35100.890000000007</v>
      </c>
      <c r="P145" s="71"/>
      <c r="Q145" s="71">
        <f t="shared" si="36"/>
        <v>35100.890000000007</v>
      </c>
      <c r="R145" s="122">
        <f t="shared" si="37"/>
        <v>17763.583950759999</v>
      </c>
      <c r="S145" s="71">
        <f t="shared" si="40"/>
        <v>17763.580000000002</v>
      </c>
      <c r="T145" s="71">
        <f t="shared" si="38"/>
        <v>52864.470000000008</v>
      </c>
      <c r="U145" s="72" t="s">
        <v>47</v>
      </c>
      <c r="V145" s="102">
        <f t="shared" si="31"/>
        <v>2114.58</v>
      </c>
      <c r="W145" s="73">
        <f t="shared" si="32"/>
        <v>2</v>
      </c>
      <c r="X145" s="74">
        <f t="shared" si="33"/>
        <v>50747.890000000007</v>
      </c>
      <c r="Y145" s="289">
        <v>1558</v>
      </c>
      <c r="Z145" s="289">
        <v>1961</v>
      </c>
      <c r="AA145" s="7"/>
      <c r="AB145" s="7"/>
    </row>
    <row r="146" spans="1:28" ht="28.5" hidden="1" customHeight="1" x14ac:dyDescent="0.2">
      <c r="A146" s="41">
        <v>135</v>
      </c>
      <c r="B146" s="162" t="s">
        <v>652</v>
      </c>
      <c r="C146" s="188">
        <v>81000670265</v>
      </c>
      <c r="D146" s="301" t="s">
        <v>653</v>
      </c>
      <c r="E146" s="162" t="s">
        <v>646</v>
      </c>
      <c r="F146" s="162" t="s">
        <v>107</v>
      </c>
      <c r="G146" s="162" t="s">
        <v>353</v>
      </c>
      <c r="H146" s="50">
        <v>3</v>
      </c>
      <c r="I146" s="69" t="s">
        <v>47</v>
      </c>
      <c r="J146" s="70">
        <v>8374.26</v>
      </c>
      <c r="K146" s="70">
        <f t="shared" si="34"/>
        <v>33292.86</v>
      </c>
      <c r="L146" s="71">
        <f t="shared" si="39"/>
        <v>41667.120000000003</v>
      </c>
      <c r="M146" s="282">
        <v>17663.849999999999</v>
      </c>
      <c r="N146" s="71"/>
      <c r="O146" s="71">
        <f t="shared" si="35"/>
        <v>24003.270000000004</v>
      </c>
      <c r="P146" s="71"/>
      <c r="Q146" s="71">
        <f t="shared" si="36"/>
        <v>24003.270000000004</v>
      </c>
      <c r="R146" s="122">
        <f t="shared" si="37"/>
        <v>14027.499881670001</v>
      </c>
      <c r="S146" s="71">
        <f t="shared" si="40"/>
        <v>14027.5</v>
      </c>
      <c r="T146" s="71">
        <f t="shared" si="38"/>
        <v>38030.770000000004</v>
      </c>
      <c r="U146" s="72" t="s">
        <v>47</v>
      </c>
      <c r="V146" s="102">
        <f t="shared" si="31"/>
        <v>1521.23</v>
      </c>
      <c r="W146" s="73">
        <f t="shared" si="32"/>
        <v>2</v>
      </c>
      <c r="X146" s="74">
        <f t="shared" si="33"/>
        <v>36507.54</v>
      </c>
      <c r="Y146" s="289">
        <v>1560</v>
      </c>
      <c r="Z146" s="289">
        <v>1963</v>
      </c>
      <c r="AA146" s="7"/>
      <c r="AB146" s="7"/>
    </row>
    <row r="147" spans="1:28" ht="28.5" hidden="1" customHeight="1" x14ac:dyDescent="0.2">
      <c r="A147" s="50">
        <v>136</v>
      </c>
      <c r="B147" s="162" t="s">
        <v>654</v>
      </c>
      <c r="C147" s="185" t="s">
        <v>655</v>
      </c>
      <c r="D147" s="292" t="s">
        <v>656</v>
      </c>
      <c r="E147" s="162" t="s">
        <v>657</v>
      </c>
      <c r="F147" s="162" t="s">
        <v>658</v>
      </c>
      <c r="G147" s="162" t="s">
        <v>659</v>
      </c>
      <c r="H147" s="50">
        <v>3</v>
      </c>
      <c r="I147" s="69" t="s">
        <v>47</v>
      </c>
      <c r="J147" s="70">
        <v>8374.26</v>
      </c>
      <c r="K147" s="70">
        <f t="shared" si="34"/>
        <v>33292.86</v>
      </c>
      <c r="L147" s="71">
        <f t="shared" si="39"/>
        <v>41667.120000000003</v>
      </c>
      <c r="M147" s="282">
        <v>17663.849999999999</v>
      </c>
      <c r="N147" s="71"/>
      <c r="O147" s="71">
        <f t="shared" si="35"/>
        <v>24003.270000000004</v>
      </c>
      <c r="P147" s="71"/>
      <c r="Q147" s="71">
        <f t="shared" si="36"/>
        <v>24003.270000000004</v>
      </c>
      <c r="R147" s="122">
        <f t="shared" si="37"/>
        <v>14027.499881670001</v>
      </c>
      <c r="S147" s="71">
        <f t="shared" si="40"/>
        <v>14027.5</v>
      </c>
      <c r="T147" s="71">
        <f t="shared" si="38"/>
        <v>38030.770000000004</v>
      </c>
      <c r="U147" s="72" t="s">
        <v>47</v>
      </c>
      <c r="V147" s="102">
        <f t="shared" si="31"/>
        <v>1521.23</v>
      </c>
      <c r="W147" s="73">
        <f t="shared" si="32"/>
        <v>2</v>
      </c>
      <c r="X147" s="74">
        <f t="shared" si="33"/>
        <v>36507.54</v>
      </c>
      <c r="Y147" s="289">
        <v>1561</v>
      </c>
      <c r="Z147" s="289">
        <v>1964</v>
      </c>
      <c r="AA147" s="7"/>
      <c r="AB147" s="7"/>
    </row>
    <row r="148" spans="1:28" ht="28.5" hidden="1" customHeight="1" x14ac:dyDescent="0.2">
      <c r="A148" s="41">
        <v>137</v>
      </c>
      <c r="B148" s="162" t="s">
        <v>660</v>
      </c>
      <c r="C148" s="188">
        <v>80009330269</v>
      </c>
      <c r="D148" s="292" t="s">
        <v>661</v>
      </c>
      <c r="E148" s="162" t="s">
        <v>657</v>
      </c>
      <c r="F148" s="162" t="s">
        <v>662</v>
      </c>
      <c r="G148" s="162" t="s">
        <v>663</v>
      </c>
      <c r="H148" s="50">
        <v>4</v>
      </c>
      <c r="I148" s="69" t="s">
        <v>47</v>
      </c>
      <c r="J148" s="70">
        <v>8374.26</v>
      </c>
      <c r="K148" s="70">
        <f t="shared" si="34"/>
        <v>44390.48</v>
      </c>
      <c r="L148" s="71">
        <f t="shared" si="39"/>
        <v>52764.740000000005</v>
      </c>
      <c r="M148" s="282">
        <v>17663.849999999999</v>
      </c>
      <c r="N148" s="71"/>
      <c r="O148" s="71">
        <f t="shared" si="35"/>
        <v>35100.890000000007</v>
      </c>
      <c r="P148" s="71"/>
      <c r="Q148" s="71">
        <f t="shared" si="36"/>
        <v>35100.890000000007</v>
      </c>
      <c r="R148" s="122">
        <f t="shared" si="37"/>
        <v>17763.583950759999</v>
      </c>
      <c r="S148" s="71">
        <f t="shared" si="40"/>
        <v>17763.580000000002</v>
      </c>
      <c r="T148" s="71">
        <f t="shared" si="38"/>
        <v>52864.470000000008</v>
      </c>
      <c r="U148" s="72" t="s">
        <v>47</v>
      </c>
      <c r="V148" s="102">
        <f t="shared" si="31"/>
        <v>2114.58</v>
      </c>
      <c r="W148" s="73">
        <f t="shared" si="32"/>
        <v>2</v>
      </c>
      <c r="X148" s="74">
        <f t="shared" si="33"/>
        <v>50747.890000000007</v>
      </c>
      <c r="Y148" s="289">
        <v>1563</v>
      </c>
      <c r="Z148" s="289">
        <v>1966</v>
      </c>
      <c r="AA148" s="7"/>
      <c r="AB148" s="7"/>
    </row>
    <row r="149" spans="1:28" ht="28.5" hidden="1" customHeight="1" x14ac:dyDescent="0.2">
      <c r="A149" s="50">
        <v>138</v>
      </c>
      <c r="B149" s="162" t="s">
        <v>664</v>
      </c>
      <c r="C149" s="188">
        <v>80011210269</v>
      </c>
      <c r="D149" s="292" t="s">
        <v>665</v>
      </c>
      <c r="E149" s="162" t="s">
        <v>666</v>
      </c>
      <c r="F149" s="162" t="s">
        <v>667</v>
      </c>
      <c r="G149" s="162" t="s">
        <v>668</v>
      </c>
      <c r="H149" s="50">
        <v>4</v>
      </c>
      <c r="I149" s="69" t="s">
        <v>47</v>
      </c>
      <c r="J149" s="70">
        <v>8374.26</v>
      </c>
      <c r="K149" s="70">
        <f t="shared" si="34"/>
        <v>44390.48</v>
      </c>
      <c r="L149" s="71">
        <f t="shared" si="39"/>
        <v>52764.740000000005</v>
      </c>
      <c r="M149" s="282">
        <v>17663.849999999999</v>
      </c>
      <c r="N149" s="71"/>
      <c r="O149" s="71">
        <f t="shared" si="35"/>
        <v>35100.890000000007</v>
      </c>
      <c r="P149" s="71"/>
      <c r="Q149" s="71">
        <f t="shared" si="36"/>
        <v>35100.890000000007</v>
      </c>
      <c r="R149" s="122">
        <f t="shared" si="37"/>
        <v>17763.583950759999</v>
      </c>
      <c r="S149" s="71">
        <f t="shared" si="40"/>
        <v>17763.580000000002</v>
      </c>
      <c r="T149" s="71">
        <f t="shared" si="38"/>
        <v>52864.470000000008</v>
      </c>
      <c r="U149" s="72" t="s">
        <v>47</v>
      </c>
      <c r="V149" s="102">
        <f t="shared" si="31"/>
        <v>2114.58</v>
      </c>
      <c r="W149" s="73">
        <f t="shared" si="32"/>
        <v>2</v>
      </c>
      <c r="X149" s="74">
        <f t="shared" si="33"/>
        <v>50747.890000000007</v>
      </c>
      <c r="Y149" s="289">
        <v>1564</v>
      </c>
      <c r="Z149" s="289">
        <v>1967</v>
      </c>
      <c r="AA149" s="7"/>
      <c r="AB149" s="7"/>
    </row>
    <row r="150" spans="1:28" ht="28.5" hidden="1" customHeight="1" x14ac:dyDescent="0.2">
      <c r="A150" s="41">
        <v>139</v>
      </c>
      <c r="B150" s="162" t="s">
        <v>669</v>
      </c>
      <c r="C150" s="185" t="s">
        <v>670</v>
      </c>
      <c r="D150" s="292" t="s">
        <v>671</v>
      </c>
      <c r="E150" s="162" t="s">
        <v>672</v>
      </c>
      <c r="F150" s="162" t="s">
        <v>673</v>
      </c>
      <c r="G150" s="162" t="s">
        <v>674</v>
      </c>
      <c r="H150" s="50">
        <v>2</v>
      </c>
      <c r="I150" s="69" t="s">
        <v>47</v>
      </c>
      <c r="J150" s="70">
        <v>8374.26</v>
      </c>
      <c r="K150" s="70">
        <f t="shared" si="34"/>
        <v>22195.24</v>
      </c>
      <c r="L150" s="71">
        <f t="shared" si="39"/>
        <v>30569.5</v>
      </c>
      <c r="M150" s="282">
        <v>10230.73</v>
      </c>
      <c r="N150" s="71"/>
      <c r="O150" s="71">
        <f t="shared" si="35"/>
        <v>20338.77</v>
      </c>
      <c r="P150" s="71"/>
      <c r="Q150" s="71">
        <f t="shared" si="36"/>
        <v>20338.77</v>
      </c>
      <c r="R150" s="122">
        <f t="shared" si="37"/>
        <v>10291.41581258</v>
      </c>
      <c r="S150" s="71">
        <f t="shared" si="40"/>
        <v>10291.42</v>
      </c>
      <c r="T150" s="71">
        <f t="shared" si="38"/>
        <v>30630.190000000002</v>
      </c>
      <c r="U150" s="72" t="s">
        <v>47</v>
      </c>
      <c r="V150" s="102">
        <f t="shared" si="31"/>
        <v>1225.21</v>
      </c>
      <c r="W150" s="73">
        <f t="shared" si="32"/>
        <v>2</v>
      </c>
      <c r="X150" s="74">
        <f t="shared" si="33"/>
        <v>29402.980000000003</v>
      </c>
      <c r="Y150" s="289">
        <v>1565</v>
      </c>
      <c r="Z150" s="289">
        <v>1968</v>
      </c>
      <c r="AA150" s="7"/>
      <c r="AB150" s="7"/>
    </row>
    <row r="151" spans="1:28" ht="28.5" hidden="1" customHeight="1" x14ac:dyDescent="0.2">
      <c r="A151" s="50">
        <v>140</v>
      </c>
      <c r="B151" s="162" t="s">
        <v>675</v>
      </c>
      <c r="C151" s="185" t="s">
        <v>676</v>
      </c>
      <c r="D151" s="292" t="s">
        <v>677</v>
      </c>
      <c r="E151" s="163" t="s">
        <v>672</v>
      </c>
      <c r="F151" s="162" t="s">
        <v>678</v>
      </c>
      <c r="G151" s="162" t="s">
        <v>679</v>
      </c>
      <c r="H151" s="50">
        <v>2</v>
      </c>
      <c r="I151" s="69" t="s">
        <v>47</v>
      </c>
      <c r="J151" s="70">
        <v>8374.26</v>
      </c>
      <c r="K151" s="70">
        <f t="shared" si="34"/>
        <v>22195.24</v>
      </c>
      <c r="L151" s="71">
        <f t="shared" si="39"/>
        <v>30569.5</v>
      </c>
      <c r="M151" s="282">
        <v>10230.73</v>
      </c>
      <c r="N151" s="71"/>
      <c r="O151" s="71">
        <f t="shared" si="35"/>
        <v>20338.77</v>
      </c>
      <c r="P151" s="71"/>
      <c r="Q151" s="71">
        <f t="shared" si="36"/>
        <v>20338.77</v>
      </c>
      <c r="R151" s="122">
        <f t="shared" si="37"/>
        <v>10291.41581258</v>
      </c>
      <c r="S151" s="71">
        <f t="shared" si="40"/>
        <v>10291.42</v>
      </c>
      <c r="T151" s="71">
        <f t="shared" si="38"/>
        <v>30630.190000000002</v>
      </c>
      <c r="U151" s="72" t="s">
        <v>47</v>
      </c>
      <c r="V151" s="102">
        <f t="shared" si="31"/>
        <v>1225.21</v>
      </c>
      <c r="W151" s="73">
        <f t="shared" si="32"/>
        <v>2</v>
      </c>
      <c r="X151" s="74">
        <f t="shared" si="33"/>
        <v>29402.980000000003</v>
      </c>
      <c r="Y151" s="289">
        <v>1566</v>
      </c>
      <c r="Z151" s="289">
        <v>1969</v>
      </c>
      <c r="AA151" s="7"/>
      <c r="AB151" s="7"/>
    </row>
    <row r="152" spans="1:28" ht="28.5" hidden="1" customHeight="1" x14ac:dyDescent="0.2">
      <c r="A152" s="41">
        <v>141</v>
      </c>
      <c r="B152" s="162" t="s">
        <v>680</v>
      </c>
      <c r="C152" s="188">
        <v>80006860268</v>
      </c>
      <c r="D152" s="292" t="s">
        <v>681</v>
      </c>
      <c r="E152" s="162" t="s">
        <v>672</v>
      </c>
      <c r="F152" s="162" t="s">
        <v>102</v>
      </c>
      <c r="G152" s="162" t="s">
        <v>605</v>
      </c>
      <c r="H152" s="50">
        <v>3</v>
      </c>
      <c r="I152" s="69" t="s">
        <v>47</v>
      </c>
      <c r="J152" s="70">
        <v>8374.26</v>
      </c>
      <c r="K152" s="70">
        <f t="shared" si="34"/>
        <v>33292.86</v>
      </c>
      <c r="L152" s="71">
        <f t="shared" si="39"/>
        <v>41667.120000000003</v>
      </c>
      <c r="M152" s="282">
        <v>13947.29</v>
      </c>
      <c r="N152" s="71"/>
      <c r="O152" s="71">
        <f t="shared" si="35"/>
        <v>27719.83</v>
      </c>
      <c r="P152" s="71"/>
      <c r="Q152" s="71">
        <f t="shared" si="36"/>
        <v>27719.83</v>
      </c>
      <c r="R152" s="122">
        <f t="shared" si="37"/>
        <v>14027.499881670001</v>
      </c>
      <c r="S152" s="71">
        <f t="shared" si="40"/>
        <v>14027.5</v>
      </c>
      <c r="T152" s="71">
        <f t="shared" si="38"/>
        <v>41747.33</v>
      </c>
      <c r="U152" s="72" t="s">
        <v>47</v>
      </c>
      <c r="V152" s="102">
        <f t="shared" si="31"/>
        <v>1669.89</v>
      </c>
      <c r="W152" s="73">
        <f t="shared" si="32"/>
        <v>2</v>
      </c>
      <c r="X152" s="74">
        <f t="shared" si="33"/>
        <v>40075.440000000002</v>
      </c>
      <c r="Y152" s="289">
        <v>1567</v>
      </c>
      <c r="Z152" s="289">
        <v>1970</v>
      </c>
      <c r="AA152" s="7"/>
      <c r="AB152" s="7"/>
    </row>
    <row r="153" spans="1:28" ht="28.5" hidden="1" customHeight="1" x14ac:dyDescent="0.2">
      <c r="A153" s="50">
        <v>142</v>
      </c>
      <c r="B153" s="162" t="s">
        <v>682</v>
      </c>
      <c r="C153" s="188">
        <v>94009180269</v>
      </c>
      <c r="D153" s="292" t="s">
        <v>683</v>
      </c>
      <c r="E153" s="162" t="s">
        <v>672</v>
      </c>
      <c r="F153" s="162" t="s">
        <v>684</v>
      </c>
      <c r="G153" s="162" t="s">
        <v>685</v>
      </c>
      <c r="H153" s="50">
        <v>2</v>
      </c>
      <c r="I153" s="69" t="s">
        <v>47</v>
      </c>
      <c r="J153" s="70">
        <v>8374.26</v>
      </c>
      <c r="K153" s="70">
        <f t="shared" si="34"/>
        <v>22195.24</v>
      </c>
      <c r="L153" s="71">
        <f t="shared" si="39"/>
        <v>30569.5</v>
      </c>
      <c r="M153" s="282">
        <v>10230.73</v>
      </c>
      <c r="N153" s="71"/>
      <c r="O153" s="71">
        <f t="shared" si="35"/>
        <v>20338.77</v>
      </c>
      <c r="P153" s="71"/>
      <c r="Q153" s="71">
        <f t="shared" si="36"/>
        <v>20338.77</v>
      </c>
      <c r="R153" s="122">
        <f t="shared" si="37"/>
        <v>10291.41581258</v>
      </c>
      <c r="S153" s="71">
        <f t="shared" si="40"/>
        <v>10291.42</v>
      </c>
      <c r="T153" s="71">
        <f t="shared" si="38"/>
        <v>30630.190000000002</v>
      </c>
      <c r="U153" s="72" t="s">
        <v>47</v>
      </c>
      <c r="V153" s="102">
        <f t="shared" si="31"/>
        <v>1225.21</v>
      </c>
      <c r="W153" s="73">
        <f t="shared" si="32"/>
        <v>2</v>
      </c>
      <c r="X153" s="74">
        <f t="shared" si="33"/>
        <v>29402.980000000003</v>
      </c>
      <c r="Y153" s="289">
        <v>1568</v>
      </c>
      <c r="Z153" s="289">
        <v>1971</v>
      </c>
      <c r="AA153" s="7"/>
      <c r="AB153" s="7"/>
    </row>
    <row r="154" spans="1:28" ht="28.5" hidden="1" customHeight="1" x14ac:dyDescent="0.2">
      <c r="A154" s="41">
        <v>143</v>
      </c>
      <c r="B154" s="162" t="s">
        <v>686</v>
      </c>
      <c r="C154" s="188">
        <v>80000930265</v>
      </c>
      <c r="D154" s="292" t="s">
        <v>687</v>
      </c>
      <c r="E154" s="162" t="s">
        <v>672</v>
      </c>
      <c r="F154" s="162" t="s">
        <v>102</v>
      </c>
      <c r="G154" s="162" t="s">
        <v>581</v>
      </c>
      <c r="H154" s="50">
        <v>3</v>
      </c>
      <c r="I154" s="69" t="s">
        <v>47</v>
      </c>
      <c r="J154" s="70">
        <v>8374.26</v>
      </c>
      <c r="K154" s="70">
        <f t="shared" si="34"/>
        <v>33292.86</v>
      </c>
      <c r="L154" s="71">
        <f t="shared" si="39"/>
        <v>41667.120000000003</v>
      </c>
      <c r="M154" s="282">
        <v>13947.29</v>
      </c>
      <c r="N154" s="71"/>
      <c r="O154" s="71">
        <f t="shared" si="35"/>
        <v>27719.83</v>
      </c>
      <c r="P154" s="71"/>
      <c r="Q154" s="71">
        <f t="shared" si="36"/>
        <v>27719.83</v>
      </c>
      <c r="R154" s="122">
        <f t="shared" si="37"/>
        <v>14027.499881670001</v>
      </c>
      <c r="S154" s="71">
        <f t="shared" si="40"/>
        <v>14027.5</v>
      </c>
      <c r="T154" s="71">
        <f t="shared" si="38"/>
        <v>41747.33</v>
      </c>
      <c r="U154" s="72" t="s">
        <v>47</v>
      </c>
      <c r="V154" s="102">
        <f t="shared" si="31"/>
        <v>1669.89</v>
      </c>
      <c r="W154" s="73">
        <f t="shared" si="32"/>
        <v>2</v>
      </c>
      <c r="X154" s="74">
        <f t="shared" si="33"/>
        <v>40075.440000000002</v>
      </c>
      <c r="Y154" s="289">
        <v>1569</v>
      </c>
      <c r="Z154" s="289">
        <v>1972</v>
      </c>
      <c r="AA154" s="7"/>
      <c r="AB154" s="7"/>
    </row>
    <row r="155" spans="1:28" ht="28.5" hidden="1" customHeight="1" x14ac:dyDescent="0.2">
      <c r="A155" s="50">
        <v>144</v>
      </c>
      <c r="B155" s="162" t="s">
        <v>688</v>
      </c>
      <c r="C155" s="185" t="s">
        <v>689</v>
      </c>
      <c r="D155" s="292" t="s">
        <v>690</v>
      </c>
      <c r="E155" s="162" t="s">
        <v>672</v>
      </c>
      <c r="F155" s="162" t="s">
        <v>691</v>
      </c>
      <c r="G155" s="163" t="s">
        <v>692</v>
      </c>
      <c r="H155" s="50">
        <v>2</v>
      </c>
      <c r="I155" s="69" t="s">
        <v>47</v>
      </c>
      <c r="J155" s="70">
        <v>8374.26</v>
      </c>
      <c r="K155" s="70">
        <f t="shared" si="34"/>
        <v>22195.24</v>
      </c>
      <c r="L155" s="71">
        <f t="shared" si="39"/>
        <v>30569.5</v>
      </c>
      <c r="M155" s="282">
        <v>10230.73</v>
      </c>
      <c r="N155" s="71"/>
      <c r="O155" s="71">
        <f t="shared" si="35"/>
        <v>20338.77</v>
      </c>
      <c r="P155" s="71"/>
      <c r="Q155" s="71">
        <f t="shared" si="36"/>
        <v>20338.77</v>
      </c>
      <c r="R155" s="122">
        <f t="shared" si="37"/>
        <v>10291.41581258</v>
      </c>
      <c r="S155" s="71">
        <f t="shared" si="40"/>
        <v>10291.42</v>
      </c>
      <c r="T155" s="71">
        <f t="shared" si="38"/>
        <v>30630.190000000002</v>
      </c>
      <c r="U155" s="351" t="s">
        <v>97</v>
      </c>
      <c r="V155" s="102">
        <f t="shared" si="31"/>
        <v>0</v>
      </c>
      <c r="W155" s="73">
        <f t="shared" si="32"/>
        <v>0</v>
      </c>
      <c r="X155" s="74">
        <f t="shared" si="33"/>
        <v>30630.190000000002</v>
      </c>
      <c r="Y155" s="289">
        <v>1570</v>
      </c>
      <c r="Z155" s="289">
        <v>1973</v>
      </c>
      <c r="AA155" s="7"/>
      <c r="AB155" s="7"/>
    </row>
    <row r="156" spans="1:28" ht="28.5" hidden="1" customHeight="1" x14ac:dyDescent="0.2">
      <c r="A156" s="41">
        <v>145</v>
      </c>
      <c r="B156" s="162" t="s">
        <v>693</v>
      </c>
      <c r="C156" s="185" t="s">
        <v>694</v>
      </c>
      <c r="D156" s="292" t="s">
        <v>695</v>
      </c>
      <c r="E156" s="162" t="s">
        <v>696</v>
      </c>
      <c r="F156" s="162" t="s">
        <v>697</v>
      </c>
      <c r="G156" s="162" t="s">
        <v>698</v>
      </c>
      <c r="H156" s="50">
        <v>3</v>
      </c>
      <c r="I156" s="69" t="s">
        <v>47</v>
      </c>
      <c r="J156" s="70">
        <v>8374.26</v>
      </c>
      <c r="K156" s="70">
        <f t="shared" si="34"/>
        <v>33292.86</v>
      </c>
      <c r="L156" s="71">
        <f t="shared" si="39"/>
        <v>41667.120000000003</v>
      </c>
      <c r="M156" s="282">
        <v>13947.29</v>
      </c>
      <c r="N156" s="71"/>
      <c r="O156" s="71">
        <f t="shared" si="35"/>
        <v>27719.83</v>
      </c>
      <c r="P156" s="71"/>
      <c r="Q156" s="71">
        <f t="shared" si="36"/>
        <v>27719.83</v>
      </c>
      <c r="R156" s="122">
        <f t="shared" ref="R156:R176" si="41">ROUND(X$4/L$249*L156,8)</f>
        <v>14027.499881670001</v>
      </c>
      <c r="S156" s="71">
        <f t="shared" si="40"/>
        <v>14027.5</v>
      </c>
      <c r="T156" s="71">
        <f t="shared" si="38"/>
        <v>41747.33</v>
      </c>
      <c r="U156" s="72" t="s">
        <v>47</v>
      </c>
      <c r="V156" s="102">
        <f t="shared" si="31"/>
        <v>1669.89</v>
      </c>
      <c r="W156" s="73">
        <f t="shared" si="32"/>
        <v>2</v>
      </c>
      <c r="X156" s="74">
        <f t="shared" si="33"/>
        <v>40075.440000000002</v>
      </c>
      <c r="Y156" s="289">
        <v>1572</v>
      </c>
      <c r="Z156" s="289">
        <v>1975</v>
      </c>
      <c r="AA156" s="7"/>
      <c r="AB156" s="7"/>
    </row>
    <row r="157" spans="1:28" ht="28.5" hidden="1" customHeight="1" x14ac:dyDescent="0.2">
      <c r="A157" s="50">
        <v>146</v>
      </c>
      <c r="B157" s="162" t="s">
        <v>699</v>
      </c>
      <c r="C157" s="185" t="s">
        <v>700</v>
      </c>
      <c r="D157" s="292" t="s">
        <v>701</v>
      </c>
      <c r="E157" s="163" t="s">
        <v>696</v>
      </c>
      <c r="F157" s="162" t="s">
        <v>702</v>
      </c>
      <c r="G157" s="162" t="s">
        <v>703</v>
      </c>
      <c r="H157" s="50">
        <v>3</v>
      </c>
      <c r="I157" s="69" t="s">
        <v>47</v>
      </c>
      <c r="J157" s="70">
        <v>8374.26</v>
      </c>
      <c r="K157" s="70">
        <f t="shared" si="34"/>
        <v>33292.86</v>
      </c>
      <c r="L157" s="71">
        <f t="shared" si="39"/>
        <v>41667.120000000003</v>
      </c>
      <c r="M157" s="282">
        <v>13947.29</v>
      </c>
      <c r="N157" s="71"/>
      <c r="O157" s="71">
        <f t="shared" si="35"/>
        <v>27719.83</v>
      </c>
      <c r="P157" s="71"/>
      <c r="Q157" s="71">
        <f t="shared" si="36"/>
        <v>27719.83</v>
      </c>
      <c r="R157" s="122">
        <f t="shared" si="41"/>
        <v>14027.499881670001</v>
      </c>
      <c r="S157" s="71">
        <f t="shared" si="40"/>
        <v>14027.5</v>
      </c>
      <c r="T157" s="71">
        <f t="shared" si="38"/>
        <v>41747.33</v>
      </c>
      <c r="U157" s="72" t="s">
        <v>47</v>
      </c>
      <c r="V157" s="102">
        <f t="shared" si="31"/>
        <v>1669.89</v>
      </c>
      <c r="W157" s="73">
        <f t="shared" si="32"/>
        <v>2</v>
      </c>
      <c r="X157" s="74">
        <f t="shared" si="33"/>
        <v>40075.440000000002</v>
      </c>
      <c r="Y157" s="289">
        <v>1574</v>
      </c>
      <c r="Z157" s="289">
        <v>1977</v>
      </c>
      <c r="AA157" s="7"/>
      <c r="AB157" s="7"/>
    </row>
    <row r="158" spans="1:28" ht="28.5" hidden="1" customHeight="1" x14ac:dyDescent="0.2">
      <c r="A158" s="41">
        <v>147</v>
      </c>
      <c r="B158" s="162" t="s">
        <v>704</v>
      </c>
      <c r="C158" s="185" t="s">
        <v>705</v>
      </c>
      <c r="D158" s="301" t="s">
        <v>706</v>
      </c>
      <c r="E158" s="162" t="s">
        <v>707</v>
      </c>
      <c r="F158" s="162" t="s">
        <v>708</v>
      </c>
      <c r="G158" s="162" t="s">
        <v>709</v>
      </c>
      <c r="H158" s="50">
        <v>3</v>
      </c>
      <c r="I158" s="69" t="s">
        <v>47</v>
      </c>
      <c r="J158" s="70">
        <v>8374.26</v>
      </c>
      <c r="K158" s="70">
        <f t="shared" si="34"/>
        <v>33292.86</v>
      </c>
      <c r="L158" s="71">
        <f t="shared" si="39"/>
        <v>41667.120000000003</v>
      </c>
      <c r="M158" s="282">
        <v>13947.29</v>
      </c>
      <c r="N158" s="71"/>
      <c r="O158" s="71">
        <f t="shared" si="35"/>
        <v>27719.83</v>
      </c>
      <c r="P158" s="71"/>
      <c r="Q158" s="71">
        <f t="shared" si="36"/>
        <v>27719.83</v>
      </c>
      <c r="R158" s="122">
        <f t="shared" si="41"/>
        <v>14027.499881670001</v>
      </c>
      <c r="S158" s="71">
        <f t="shared" si="40"/>
        <v>14027.5</v>
      </c>
      <c r="T158" s="71">
        <f t="shared" si="38"/>
        <v>41747.33</v>
      </c>
      <c r="U158" s="72" t="s">
        <v>47</v>
      </c>
      <c r="V158" s="102">
        <f t="shared" si="31"/>
        <v>1669.89</v>
      </c>
      <c r="W158" s="73">
        <f t="shared" si="32"/>
        <v>2</v>
      </c>
      <c r="X158" s="74">
        <f t="shared" si="33"/>
        <v>40075.440000000002</v>
      </c>
      <c r="Y158" s="289">
        <v>1575</v>
      </c>
      <c r="Z158" s="289">
        <v>1978</v>
      </c>
      <c r="AA158" s="7"/>
      <c r="AB158" s="7"/>
    </row>
    <row r="159" spans="1:28" ht="28.5" hidden="1" customHeight="1" x14ac:dyDescent="0.2">
      <c r="A159" s="50">
        <v>148</v>
      </c>
      <c r="B159" s="162" t="s">
        <v>710</v>
      </c>
      <c r="C159" s="188">
        <v>91003630265</v>
      </c>
      <c r="D159" s="292" t="s">
        <v>711</v>
      </c>
      <c r="E159" s="163" t="s">
        <v>712</v>
      </c>
      <c r="F159" s="162" t="s">
        <v>713</v>
      </c>
      <c r="G159" s="162" t="s">
        <v>714</v>
      </c>
      <c r="H159" s="50">
        <v>3</v>
      </c>
      <c r="I159" s="69" t="s">
        <v>47</v>
      </c>
      <c r="J159" s="70">
        <v>8374.26</v>
      </c>
      <c r="K159" s="70">
        <f t="shared" si="34"/>
        <v>33292.86</v>
      </c>
      <c r="L159" s="71">
        <f t="shared" si="39"/>
        <v>41667.120000000003</v>
      </c>
      <c r="M159" s="282">
        <v>13947.29</v>
      </c>
      <c r="N159" s="71"/>
      <c r="O159" s="71">
        <f t="shared" si="35"/>
        <v>27719.83</v>
      </c>
      <c r="P159" s="71"/>
      <c r="Q159" s="71">
        <f t="shared" si="36"/>
        <v>27719.83</v>
      </c>
      <c r="R159" s="122">
        <f t="shared" si="41"/>
        <v>14027.499881670001</v>
      </c>
      <c r="S159" s="71">
        <f t="shared" si="40"/>
        <v>14027.5</v>
      </c>
      <c r="T159" s="71">
        <f t="shared" si="38"/>
        <v>41747.33</v>
      </c>
      <c r="U159" s="72" t="s">
        <v>47</v>
      </c>
      <c r="V159" s="102">
        <f t="shared" si="31"/>
        <v>1669.89</v>
      </c>
      <c r="W159" s="73">
        <f t="shared" si="32"/>
        <v>2</v>
      </c>
      <c r="X159" s="74">
        <f t="shared" si="33"/>
        <v>40075.440000000002</v>
      </c>
      <c r="Y159" s="289">
        <v>1577</v>
      </c>
      <c r="Z159" s="289">
        <v>1980</v>
      </c>
      <c r="AA159" s="7"/>
      <c r="AB159" s="7"/>
    </row>
    <row r="160" spans="1:28" ht="28.5" hidden="1" customHeight="1" x14ac:dyDescent="0.2">
      <c r="A160" s="41">
        <v>149</v>
      </c>
      <c r="B160" s="162" t="s">
        <v>715</v>
      </c>
      <c r="C160" s="185" t="s">
        <v>716</v>
      </c>
      <c r="D160" s="292" t="s">
        <v>717</v>
      </c>
      <c r="E160" s="162" t="s">
        <v>712</v>
      </c>
      <c r="F160" s="162" t="s">
        <v>151</v>
      </c>
      <c r="G160" s="162" t="s">
        <v>718</v>
      </c>
      <c r="H160" s="50">
        <v>3</v>
      </c>
      <c r="I160" s="69" t="s">
        <v>47</v>
      </c>
      <c r="J160" s="70">
        <v>8374.26</v>
      </c>
      <c r="K160" s="70">
        <f t="shared" si="34"/>
        <v>33292.86</v>
      </c>
      <c r="L160" s="71">
        <f t="shared" si="39"/>
        <v>41667.120000000003</v>
      </c>
      <c r="M160" s="282">
        <v>13947.29</v>
      </c>
      <c r="N160" s="71"/>
      <c r="O160" s="71">
        <f t="shared" si="35"/>
        <v>27719.83</v>
      </c>
      <c r="P160" s="71"/>
      <c r="Q160" s="71">
        <f t="shared" si="36"/>
        <v>27719.83</v>
      </c>
      <c r="R160" s="122">
        <f t="shared" si="41"/>
        <v>14027.499881670001</v>
      </c>
      <c r="S160" s="71">
        <f t="shared" si="40"/>
        <v>14027.5</v>
      </c>
      <c r="T160" s="71">
        <f t="shared" si="38"/>
        <v>41747.33</v>
      </c>
      <c r="U160" s="72" t="s">
        <v>47</v>
      </c>
      <c r="V160" s="102">
        <f t="shared" si="31"/>
        <v>1669.89</v>
      </c>
      <c r="W160" s="73">
        <f t="shared" si="32"/>
        <v>2</v>
      </c>
      <c r="X160" s="74">
        <f t="shared" si="33"/>
        <v>40075.440000000002</v>
      </c>
      <c r="Y160" s="289">
        <v>1579</v>
      </c>
      <c r="Z160" s="289">
        <v>1982</v>
      </c>
      <c r="AA160" s="7"/>
      <c r="AB160" s="7"/>
    </row>
    <row r="161" spans="1:28" ht="28.5" hidden="1" customHeight="1" x14ac:dyDescent="0.2">
      <c r="A161" s="50">
        <v>150</v>
      </c>
      <c r="B161" s="162" t="s">
        <v>719</v>
      </c>
      <c r="C161" s="185" t="s">
        <v>720</v>
      </c>
      <c r="D161" s="292" t="s">
        <v>721</v>
      </c>
      <c r="E161" s="162" t="s">
        <v>722</v>
      </c>
      <c r="F161" s="162" t="s">
        <v>723</v>
      </c>
      <c r="G161" s="162" t="s">
        <v>723</v>
      </c>
      <c r="H161" s="50">
        <v>3</v>
      </c>
      <c r="I161" s="69" t="s">
        <v>47</v>
      </c>
      <c r="J161" s="70">
        <v>8374.26</v>
      </c>
      <c r="K161" s="70">
        <f t="shared" si="34"/>
        <v>33292.86</v>
      </c>
      <c r="L161" s="71">
        <f t="shared" si="39"/>
        <v>41667.120000000003</v>
      </c>
      <c r="M161" s="282">
        <v>13947.29</v>
      </c>
      <c r="N161" s="71"/>
      <c r="O161" s="71">
        <f t="shared" si="35"/>
        <v>27719.83</v>
      </c>
      <c r="P161" s="71"/>
      <c r="Q161" s="71">
        <f t="shared" si="36"/>
        <v>27719.83</v>
      </c>
      <c r="R161" s="122">
        <f t="shared" si="41"/>
        <v>14027.499881670001</v>
      </c>
      <c r="S161" s="71">
        <f t="shared" si="40"/>
        <v>14027.5</v>
      </c>
      <c r="T161" s="71">
        <f t="shared" si="38"/>
        <v>41747.33</v>
      </c>
      <c r="U161" s="72" t="s">
        <v>47</v>
      </c>
      <c r="V161" s="102">
        <f t="shared" si="31"/>
        <v>1669.89</v>
      </c>
      <c r="W161" s="73">
        <f t="shared" si="32"/>
        <v>2</v>
      </c>
      <c r="X161" s="74">
        <f t="shared" si="33"/>
        <v>40075.440000000002</v>
      </c>
      <c r="Y161" s="289">
        <v>1580</v>
      </c>
      <c r="Z161" s="289">
        <v>1983</v>
      </c>
      <c r="AA161" s="7"/>
      <c r="AB161" s="7"/>
    </row>
    <row r="162" spans="1:28" ht="28.5" hidden="1" customHeight="1" x14ac:dyDescent="0.2">
      <c r="A162" s="41">
        <v>151</v>
      </c>
      <c r="B162" s="162" t="s">
        <v>724</v>
      </c>
      <c r="C162" s="185" t="s">
        <v>725</v>
      </c>
      <c r="D162" s="301" t="s">
        <v>726</v>
      </c>
      <c r="E162" s="162" t="s">
        <v>727</v>
      </c>
      <c r="F162" s="162" t="s">
        <v>135</v>
      </c>
      <c r="G162" s="162" t="s">
        <v>728</v>
      </c>
      <c r="H162" s="50">
        <v>4</v>
      </c>
      <c r="I162" s="69" t="s">
        <v>47</v>
      </c>
      <c r="J162" s="70">
        <v>8374.26</v>
      </c>
      <c r="K162" s="70">
        <f t="shared" si="34"/>
        <v>44390.48</v>
      </c>
      <c r="L162" s="71">
        <f t="shared" si="39"/>
        <v>52764.740000000005</v>
      </c>
      <c r="M162" s="282">
        <v>17663.849999999999</v>
      </c>
      <c r="N162" s="71"/>
      <c r="O162" s="71">
        <f t="shared" si="35"/>
        <v>35100.890000000007</v>
      </c>
      <c r="P162" s="71"/>
      <c r="Q162" s="71">
        <f t="shared" si="36"/>
        <v>35100.890000000007</v>
      </c>
      <c r="R162" s="122">
        <f t="shared" si="41"/>
        <v>17763.583950759999</v>
      </c>
      <c r="S162" s="71">
        <f t="shared" si="40"/>
        <v>17763.580000000002</v>
      </c>
      <c r="T162" s="71">
        <f t="shared" si="38"/>
        <v>52864.470000000008</v>
      </c>
      <c r="U162" s="72" t="s">
        <v>47</v>
      </c>
      <c r="V162" s="102">
        <f t="shared" si="31"/>
        <v>2114.58</v>
      </c>
      <c r="W162" s="73">
        <f t="shared" si="32"/>
        <v>2</v>
      </c>
      <c r="X162" s="74">
        <f t="shared" si="33"/>
        <v>50747.890000000007</v>
      </c>
      <c r="Y162" s="289">
        <v>1582</v>
      </c>
      <c r="Z162" s="289">
        <v>1985</v>
      </c>
      <c r="AA162" s="7"/>
      <c r="AB162" s="7"/>
    </row>
    <row r="163" spans="1:28" ht="28.5" hidden="1" customHeight="1" x14ac:dyDescent="0.2">
      <c r="A163" s="50">
        <v>152</v>
      </c>
      <c r="B163" s="164" t="s">
        <v>729</v>
      </c>
      <c r="C163" s="190" t="s">
        <v>730</v>
      </c>
      <c r="D163" s="297" t="s">
        <v>731</v>
      </c>
      <c r="E163" s="164" t="s">
        <v>727</v>
      </c>
      <c r="F163" s="164" t="s">
        <v>732</v>
      </c>
      <c r="G163" s="164" t="s">
        <v>733</v>
      </c>
      <c r="H163" s="148">
        <v>4</v>
      </c>
      <c r="I163" s="75" t="s">
        <v>47</v>
      </c>
      <c r="J163" s="70">
        <v>8374.26</v>
      </c>
      <c r="K163" s="70">
        <f t="shared" si="34"/>
        <v>44390.48</v>
      </c>
      <c r="L163" s="76">
        <f t="shared" si="39"/>
        <v>52764.740000000005</v>
      </c>
      <c r="M163" s="285">
        <v>17663.849999999999</v>
      </c>
      <c r="N163" s="76"/>
      <c r="O163" s="76">
        <f t="shared" si="35"/>
        <v>35100.890000000007</v>
      </c>
      <c r="P163" s="76"/>
      <c r="Q163" s="76">
        <f t="shared" si="36"/>
        <v>35100.890000000007</v>
      </c>
      <c r="R163" s="123">
        <f t="shared" si="41"/>
        <v>17763.583950759999</v>
      </c>
      <c r="S163" s="76">
        <f t="shared" si="40"/>
        <v>17763.580000000002</v>
      </c>
      <c r="T163" s="76">
        <f t="shared" si="38"/>
        <v>52864.470000000008</v>
      </c>
      <c r="U163" s="77" t="s">
        <v>47</v>
      </c>
      <c r="V163" s="78">
        <f t="shared" si="31"/>
        <v>2114.58</v>
      </c>
      <c r="W163" s="70">
        <f t="shared" si="32"/>
        <v>2</v>
      </c>
      <c r="X163" s="79">
        <f t="shared" si="33"/>
        <v>50747.890000000007</v>
      </c>
      <c r="Y163" s="289">
        <v>1584</v>
      </c>
      <c r="Z163" s="289">
        <v>1987</v>
      </c>
      <c r="AA163" s="7"/>
      <c r="AB163" s="7"/>
    </row>
    <row r="164" spans="1:28" ht="28.5" hidden="1" customHeight="1" x14ac:dyDescent="0.2">
      <c r="A164" s="41">
        <v>153</v>
      </c>
      <c r="B164" s="162" t="s">
        <v>734</v>
      </c>
      <c r="C164" s="185" t="s">
        <v>735</v>
      </c>
      <c r="D164" s="292" t="s">
        <v>736</v>
      </c>
      <c r="E164" s="162" t="s">
        <v>727</v>
      </c>
      <c r="F164" s="163" t="s">
        <v>737</v>
      </c>
      <c r="G164" s="163" t="s">
        <v>738</v>
      </c>
      <c r="H164" s="50">
        <v>3</v>
      </c>
      <c r="I164" s="69" t="s">
        <v>47</v>
      </c>
      <c r="J164" s="73">
        <v>8374.26</v>
      </c>
      <c r="K164" s="73">
        <f t="shared" si="34"/>
        <v>33292.86</v>
      </c>
      <c r="L164" s="71">
        <f t="shared" si="39"/>
        <v>41667.120000000003</v>
      </c>
      <c r="M164" s="282">
        <v>13947.29</v>
      </c>
      <c r="N164" s="71"/>
      <c r="O164" s="71">
        <f t="shared" si="35"/>
        <v>27719.83</v>
      </c>
      <c r="P164" s="71"/>
      <c r="Q164" s="71">
        <f t="shared" si="36"/>
        <v>27719.83</v>
      </c>
      <c r="R164" s="122">
        <f t="shared" si="41"/>
        <v>14027.499881670001</v>
      </c>
      <c r="S164" s="71">
        <f t="shared" si="40"/>
        <v>14027.5</v>
      </c>
      <c r="T164" s="71">
        <f t="shared" si="38"/>
        <v>41747.33</v>
      </c>
      <c r="U164" s="72" t="s">
        <v>47</v>
      </c>
      <c r="V164" s="73">
        <f t="shared" si="31"/>
        <v>1669.89</v>
      </c>
      <c r="W164" s="73">
        <f t="shared" si="32"/>
        <v>2</v>
      </c>
      <c r="X164" s="74">
        <f t="shared" si="33"/>
        <v>40075.440000000002</v>
      </c>
      <c r="Y164" s="289">
        <v>1586</v>
      </c>
      <c r="Z164" s="289">
        <v>1989</v>
      </c>
      <c r="AA164" s="7"/>
      <c r="AB164" s="7"/>
    </row>
    <row r="165" spans="1:28" ht="28.5" hidden="1" customHeight="1" x14ac:dyDescent="0.2">
      <c r="A165" s="50">
        <v>154</v>
      </c>
      <c r="B165" s="162" t="s">
        <v>739</v>
      </c>
      <c r="C165" s="188">
        <v>83003050263</v>
      </c>
      <c r="D165" s="292" t="s">
        <v>740</v>
      </c>
      <c r="E165" s="162" t="s">
        <v>741</v>
      </c>
      <c r="F165" s="162" t="s">
        <v>102</v>
      </c>
      <c r="G165" s="162" t="s">
        <v>742</v>
      </c>
      <c r="H165" s="50">
        <v>3</v>
      </c>
      <c r="I165" s="69" t="s">
        <v>47</v>
      </c>
      <c r="J165" s="70">
        <v>8374.26</v>
      </c>
      <c r="K165" s="70">
        <f t="shared" si="34"/>
        <v>33292.86</v>
      </c>
      <c r="L165" s="71">
        <f t="shared" si="39"/>
        <v>41667.120000000003</v>
      </c>
      <c r="M165" s="282">
        <v>13947.29</v>
      </c>
      <c r="N165" s="71"/>
      <c r="O165" s="71">
        <f t="shared" si="35"/>
        <v>27719.83</v>
      </c>
      <c r="P165" s="71"/>
      <c r="Q165" s="71">
        <f t="shared" si="36"/>
        <v>27719.83</v>
      </c>
      <c r="R165" s="122">
        <f t="shared" si="41"/>
        <v>14027.499881670001</v>
      </c>
      <c r="S165" s="71">
        <f t="shared" si="40"/>
        <v>14027.5</v>
      </c>
      <c r="T165" s="71">
        <f t="shared" si="38"/>
        <v>41747.33</v>
      </c>
      <c r="U165" s="72" t="s">
        <v>47</v>
      </c>
      <c r="V165" s="102">
        <f t="shared" si="31"/>
        <v>1669.89</v>
      </c>
      <c r="W165" s="73">
        <f t="shared" si="32"/>
        <v>2</v>
      </c>
      <c r="X165" s="74">
        <f t="shared" si="33"/>
        <v>40075.440000000002</v>
      </c>
      <c r="Y165" s="289">
        <v>1588</v>
      </c>
      <c r="Z165" s="289">
        <v>1991</v>
      </c>
      <c r="AA165" s="7"/>
      <c r="AB165" s="7"/>
    </row>
    <row r="166" spans="1:28" ht="28.5" hidden="1" customHeight="1" x14ac:dyDescent="0.2">
      <c r="A166" s="41">
        <v>155</v>
      </c>
      <c r="B166" s="162" t="s">
        <v>743</v>
      </c>
      <c r="C166" s="188" t="s">
        <v>744</v>
      </c>
      <c r="D166" s="292" t="s">
        <v>745</v>
      </c>
      <c r="E166" s="162" t="s">
        <v>741</v>
      </c>
      <c r="F166" s="162" t="s">
        <v>746</v>
      </c>
      <c r="G166" s="162" t="s">
        <v>747</v>
      </c>
      <c r="H166" s="50">
        <v>2</v>
      </c>
      <c r="I166" s="69" t="s">
        <v>47</v>
      </c>
      <c r="J166" s="70">
        <v>8374.26</v>
      </c>
      <c r="K166" s="70">
        <f t="shared" si="34"/>
        <v>22195.24</v>
      </c>
      <c r="L166" s="71">
        <f t="shared" si="39"/>
        <v>30569.5</v>
      </c>
      <c r="M166" s="282">
        <v>10230.73</v>
      </c>
      <c r="N166" s="71"/>
      <c r="O166" s="71">
        <f t="shared" si="35"/>
        <v>20338.77</v>
      </c>
      <c r="P166" s="71"/>
      <c r="Q166" s="71">
        <f t="shared" si="36"/>
        <v>20338.77</v>
      </c>
      <c r="R166" s="122">
        <f t="shared" si="41"/>
        <v>10291.41581258</v>
      </c>
      <c r="S166" s="71">
        <f t="shared" si="40"/>
        <v>10291.42</v>
      </c>
      <c r="T166" s="71">
        <f t="shared" si="38"/>
        <v>30630.190000000002</v>
      </c>
      <c r="U166" s="72" t="s">
        <v>47</v>
      </c>
      <c r="V166" s="102">
        <f t="shared" si="31"/>
        <v>1225.21</v>
      </c>
      <c r="W166" s="73">
        <f t="shared" si="32"/>
        <v>2</v>
      </c>
      <c r="X166" s="74">
        <f t="shared" si="33"/>
        <v>29402.980000000003</v>
      </c>
      <c r="Y166" s="289">
        <v>1591</v>
      </c>
      <c r="Z166" s="289">
        <v>1994</v>
      </c>
      <c r="AA166" s="7"/>
      <c r="AB166" s="7"/>
    </row>
    <row r="167" spans="1:28" ht="28.5" hidden="1" customHeight="1" x14ac:dyDescent="0.2">
      <c r="A167" s="50">
        <v>156</v>
      </c>
      <c r="B167" s="162" t="s">
        <v>748</v>
      </c>
      <c r="C167" s="188" t="s">
        <v>749</v>
      </c>
      <c r="D167" s="292" t="s">
        <v>750</v>
      </c>
      <c r="E167" s="163" t="s">
        <v>741</v>
      </c>
      <c r="F167" s="162" t="s">
        <v>751</v>
      </c>
      <c r="G167" s="162" t="s">
        <v>752</v>
      </c>
      <c r="H167" s="50">
        <v>3</v>
      </c>
      <c r="I167" s="69" t="s">
        <v>47</v>
      </c>
      <c r="J167" s="70">
        <v>8374.26</v>
      </c>
      <c r="K167" s="70">
        <f t="shared" si="34"/>
        <v>33292.86</v>
      </c>
      <c r="L167" s="71">
        <f t="shared" si="39"/>
        <v>41667.120000000003</v>
      </c>
      <c r="M167" s="282">
        <v>13947.29</v>
      </c>
      <c r="N167" s="71"/>
      <c r="O167" s="71">
        <f t="shared" si="35"/>
        <v>27719.83</v>
      </c>
      <c r="P167" s="71"/>
      <c r="Q167" s="71">
        <f t="shared" si="36"/>
        <v>27719.83</v>
      </c>
      <c r="R167" s="122">
        <f t="shared" si="41"/>
        <v>14027.499881670001</v>
      </c>
      <c r="S167" s="71">
        <f t="shared" si="40"/>
        <v>14027.5</v>
      </c>
      <c r="T167" s="71">
        <f t="shared" si="38"/>
        <v>41747.33</v>
      </c>
      <c r="U167" s="72" t="s">
        <v>47</v>
      </c>
      <c r="V167" s="102">
        <f t="shared" si="31"/>
        <v>1669.89</v>
      </c>
      <c r="W167" s="73">
        <f t="shared" si="32"/>
        <v>2</v>
      </c>
      <c r="X167" s="74">
        <f t="shared" si="33"/>
        <v>40075.440000000002</v>
      </c>
      <c r="Y167" s="289">
        <v>1592</v>
      </c>
      <c r="Z167" s="289">
        <v>1995</v>
      </c>
      <c r="AA167" s="7" t="s">
        <v>148</v>
      </c>
      <c r="AB167" s="7"/>
    </row>
    <row r="168" spans="1:28" ht="28.5" hidden="1" customHeight="1" x14ac:dyDescent="0.2">
      <c r="A168" s="41">
        <v>157</v>
      </c>
      <c r="B168" s="162" t="s">
        <v>753</v>
      </c>
      <c r="C168" s="188" t="s">
        <v>754</v>
      </c>
      <c r="D168" s="292" t="s">
        <v>755</v>
      </c>
      <c r="E168" s="162" t="s">
        <v>756</v>
      </c>
      <c r="F168" s="162" t="s">
        <v>359</v>
      </c>
      <c r="G168" s="162" t="s">
        <v>757</v>
      </c>
      <c r="H168" s="50">
        <v>1</v>
      </c>
      <c r="I168" s="69" t="s">
        <v>47</v>
      </c>
      <c r="J168" s="70">
        <v>8374.26</v>
      </c>
      <c r="K168" s="70">
        <f t="shared" si="34"/>
        <v>11097.62</v>
      </c>
      <c r="L168" s="71">
        <f t="shared" si="39"/>
        <v>19471.88</v>
      </c>
      <c r="M168" s="282">
        <v>6514.17</v>
      </c>
      <c r="N168" s="71"/>
      <c r="O168" s="71">
        <f t="shared" si="35"/>
        <v>12957.710000000001</v>
      </c>
      <c r="P168" s="71"/>
      <c r="Q168" s="71">
        <f t="shared" si="36"/>
        <v>12957.710000000001</v>
      </c>
      <c r="R168" s="122">
        <f t="shared" si="41"/>
        <v>6555.33174349</v>
      </c>
      <c r="S168" s="71">
        <f t="shared" si="40"/>
        <v>6555.33</v>
      </c>
      <c r="T168" s="71">
        <f t="shared" si="38"/>
        <v>19513.04</v>
      </c>
      <c r="U168" s="72" t="s">
        <v>47</v>
      </c>
      <c r="V168" s="102">
        <f t="shared" si="31"/>
        <v>780.52</v>
      </c>
      <c r="W168" s="73">
        <f t="shared" si="32"/>
        <v>2</v>
      </c>
      <c r="X168" s="74">
        <f t="shared" si="33"/>
        <v>18730.52</v>
      </c>
      <c r="Y168" s="289">
        <v>1593</v>
      </c>
      <c r="Z168" s="289">
        <v>1996</v>
      </c>
      <c r="AA168" s="7"/>
      <c r="AB168" s="7"/>
    </row>
    <row r="169" spans="1:28" ht="28.5" hidden="1" customHeight="1" x14ac:dyDescent="0.2">
      <c r="A169" s="50">
        <v>158</v>
      </c>
      <c r="B169" s="162" t="s">
        <v>758</v>
      </c>
      <c r="C169" s="188" t="s">
        <v>759</v>
      </c>
      <c r="D169" s="292" t="s">
        <v>760</v>
      </c>
      <c r="E169" s="162" t="s">
        <v>756</v>
      </c>
      <c r="F169" s="162" t="s">
        <v>116</v>
      </c>
      <c r="G169" s="162" t="s">
        <v>761</v>
      </c>
      <c r="H169" s="50">
        <v>1</v>
      </c>
      <c r="I169" s="69" t="s">
        <v>47</v>
      </c>
      <c r="J169" s="70">
        <v>8374.26</v>
      </c>
      <c r="K169" s="70">
        <f t="shared" si="34"/>
        <v>11097.62</v>
      </c>
      <c r="L169" s="71">
        <f t="shared" si="39"/>
        <v>19471.88</v>
      </c>
      <c r="M169" s="282">
        <v>10230.73</v>
      </c>
      <c r="N169" s="71"/>
      <c r="O169" s="71">
        <f t="shared" si="35"/>
        <v>9241.1500000000015</v>
      </c>
      <c r="P169" s="71"/>
      <c r="Q169" s="71">
        <f t="shared" si="36"/>
        <v>9241.1500000000015</v>
      </c>
      <c r="R169" s="122">
        <f t="shared" si="41"/>
        <v>6555.33174349</v>
      </c>
      <c r="S169" s="71">
        <f t="shared" si="40"/>
        <v>6555.33</v>
      </c>
      <c r="T169" s="71">
        <f t="shared" si="38"/>
        <v>15796.480000000001</v>
      </c>
      <c r="U169" s="84" t="s">
        <v>47</v>
      </c>
      <c r="V169" s="102">
        <f t="shared" si="31"/>
        <v>631.86</v>
      </c>
      <c r="W169" s="73">
        <f t="shared" si="32"/>
        <v>2</v>
      </c>
      <c r="X169" s="74">
        <f t="shared" si="33"/>
        <v>15162.62</v>
      </c>
      <c r="Y169" s="289">
        <v>1595</v>
      </c>
      <c r="Z169" s="289">
        <v>1998</v>
      </c>
      <c r="AA169" s="7"/>
      <c r="AB169" s="7"/>
    </row>
    <row r="170" spans="1:28" ht="28.5" hidden="1" customHeight="1" x14ac:dyDescent="0.2">
      <c r="A170" s="41">
        <v>159</v>
      </c>
      <c r="B170" s="162" t="s">
        <v>762</v>
      </c>
      <c r="C170" s="188" t="s">
        <v>763</v>
      </c>
      <c r="D170" s="292" t="s">
        <v>764</v>
      </c>
      <c r="E170" s="162" t="s">
        <v>765</v>
      </c>
      <c r="F170" s="162" t="s">
        <v>766</v>
      </c>
      <c r="G170" s="162" t="s">
        <v>767</v>
      </c>
      <c r="H170" s="50">
        <v>2</v>
      </c>
      <c r="I170" s="69" t="s">
        <v>47</v>
      </c>
      <c r="J170" s="70">
        <v>8374.26</v>
      </c>
      <c r="K170" s="70">
        <f t="shared" si="34"/>
        <v>22195.24</v>
      </c>
      <c r="L170" s="71">
        <f t="shared" si="39"/>
        <v>30569.5</v>
      </c>
      <c r="M170" s="282">
        <v>10230.73</v>
      </c>
      <c r="N170" s="71"/>
      <c r="O170" s="71">
        <f t="shared" si="35"/>
        <v>20338.77</v>
      </c>
      <c r="P170" s="71"/>
      <c r="Q170" s="71">
        <f t="shared" si="36"/>
        <v>20338.77</v>
      </c>
      <c r="R170" s="122">
        <f t="shared" si="41"/>
        <v>10291.41581258</v>
      </c>
      <c r="S170" s="71">
        <f t="shared" si="40"/>
        <v>10291.42</v>
      </c>
      <c r="T170" s="71">
        <f t="shared" si="38"/>
        <v>30630.190000000002</v>
      </c>
      <c r="U170" s="72" t="s">
        <v>47</v>
      </c>
      <c r="V170" s="102">
        <f t="shared" si="31"/>
        <v>1225.21</v>
      </c>
      <c r="W170" s="73">
        <f t="shared" si="32"/>
        <v>2</v>
      </c>
      <c r="X170" s="74">
        <f t="shared" si="33"/>
        <v>29402.980000000003</v>
      </c>
      <c r="Y170" s="289">
        <v>1596</v>
      </c>
      <c r="Z170" s="289">
        <v>1999</v>
      </c>
      <c r="AA170" s="7"/>
      <c r="AB170" s="7"/>
    </row>
    <row r="171" spans="1:28" ht="28.5" hidden="1" customHeight="1" x14ac:dyDescent="0.2">
      <c r="A171" s="50">
        <v>160</v>
      </c>
      <c r="B171" s="162" t="s">
        <v>768</v>
      </c>
      <c r="C171" s="188" t="s">
        <v>769</v>
      </c>
      <c r="D171" s="292" t="s">
        <v>770</v>
      </c>
      <c r="E171" s="163" t="s">
        <v>771</v>
      </c>
      <c r="F171" s="162" t="s">
        <v>772</v>
      </c>
      <c r="G171" s="162" t="s">
        <v>773</v>
      </c>
      <c r="H171" s="50">
        <v>3</v>
      </c>
      <c r="I171" s="69" t="s">
        <v>47</v>
      </c>
      <c r="J171" s="70">
        <v>8374.26</v>
      </c>
      <c r="K171" s="70">
        <f t="shared" si="34"/>
        <v>33292.86</v>
      </c>
      <c r="L171" s="71">
        <f t="shared" si="39"/>
        <v>41667.120000000003</v>
      </c>
      <c r="M171" s="282">
        <v>13947.29</v>
      </c>
      <c r="N171" s="71"/>
      <c r="O171" s="71">
        <f t="shared" si="35"/>
        <v>27719.83</v>
      </c>
      <c r="P171" s="71"/>
      <c r="Q171" s="71">
        <f t="shared" si="36"/>
        <v>27719.83</v>
      </c>
      <c r="R171" s="122">
        <f t="shared" si="41"/>
        <v>14027.499881670001</v>
      </c>
      <c r="S171" s="71">
        <f t="shared" si="40"/>
        <v>14027.5</v>
      </c>
      <c r="T171" s="71">
        <f t="shared" si="38"/>
        <v>41747.33</v>
      </c>
      <c r="U171" s="72" t="s">
        <v>47</v>
      </c>
      <c r="V171" s="102">
        <f t="shared" si="31"/>
        <v>1669.89</v>
      </c>
      <c r="W171" s="73">
        <f t="shared" si="32"/>
        <v>2</v>
      </c>
      <c r="X171" s="74">
        <f t="shared" si="33"/>
        <v>40075.440000000002</v>
      </c>
      <c r="Y171" s="289">
        <v>1598</v>
      </c>
      <c r="Z171" s="289">
        <v>2001</v>
      </c>
      <c r="AA171" s="7"/>
      <c r="AB171" s="7"/>
    </row>
    <row r="172" spans="1:28" ht="28.5" hidden="1" customHeight="1" x14ac:dyDescent="0.2">
      <c r="A172" s="41">
        <v>161</v>
      </c>
      <c r="B172" s="162" t="s">
        <v>774</v>
      </c>
      <c r="C172" s="188" t="s">
        <v>775</v>
      </c>
      <c r="D172" s="292" t="s">
        <v>776</v>
      </c>
      <c r="E172" s="162" t="s">
        <v>771</v>
      </c>
      <c r="F172" s="162" t="s">
        <v>777</v>
      </c>
      <c r="G172" s="162" t="s">
        <v>613</v>
      </c>
      <c r="H172" s="50">
        <v>3</v>
      </c>
      <c r="I172" s="69" t="s">
        <v>47</v>
      </c>
      <c r="J172" s="70">
        <v>8374.26</v>
      </c>
      <c r="K172" s="70">
        <f t="shared" si="34"/>
        <v>33292.86</v>
      </c>
      <c r="L172" s="71">
        <f t="shared" si="39"/>
        <v>41667.120000000003</v>
      </c>
      <c r="M172" s="282">
        <v>10230.73</v>
      </c>
      <c r="N172" s="71"/>
      <c r="O172" s="71">
        <f t="shared" si="35"/>
        <v>31436.390000000003</v>
      </c>
      <c r="P172" s="71"/>
      <c r="Q172" s="71">
        <f t="shared" si="36"/>
        <v>31436.390000000003</v>
      </c>
      <c r="R172" s="122">
        <f t="shared" si="41"/>
        <v>14027.499881670001</v>
      </c>
      <c r="S172" s="71">
        <f t="shared" si="40"/>
        <v>14027.5</v>
      </c>
      <c r="T172" s="71">
        <f t="shared" si="38"/>
        <v>45463.89</v>
      </c>
      <c r="U172" s="72" t="s">
        <v>47</v>
      </c>
      <c r="V172" s="102">
        <f t="shared" si="31"/>
        <v>1818.56</v>
      </c>
      <c r="W172" s="73">
        <f t="shared" si="32"/>
        <v>2</v>
      </c>
      <c r="X172" s="74">
        <f t="shared" si="33"/>
        <v>43643.33</v>
      </c>
      <c r="Y172" s="289">
        <v>1599</v>
      </c>
      <c r="Z172" s="289">
        <v>2002</v>
      </c>
      <c r="AA172" s="7"/>
      <c r="AB172" s="7"/>
    </row>
    <row r="173" spans="1:28" ht="28.5" hidden="1" customHeight="1" x14ac:dyDescent="0.2">
      <c r="A173" s="50">
        <v>162</v>
      </c>
      <c r="B173" s="162" t="s">
        <v>778</v>
      </c>
      <c r="C173" s="185" t="s">
        <v>779</v>
      </c>
      <c r="D173" s="292" t="s">
        <v>780</v>
      </c>
      <c r="E173" s="162" t="s">
        <v>781</v>
      </c>
      <c r="F173" s="162" t="s">
        <v>317</v>
      </c>
      <c r="G173" s="162" t="s">
        <v>782</v>
      </c>
      <c r="H173" s="50">
        <v>5</v>
      </c>
      <c r="I173" s="69" t="s">
        <v>47</v>
      </c>
      <c r="J173" s="70">
        <v>8374.26</v>
      </c>
      <c r="K173" s="70">
        <f t="shared" si="34"/>
        <v>55488.1</v>
      </c>
      <c r="L173" s="71">
        <f t="shared" si="39"/>
        <v>63862.36</v>
      </c>
      <c r="M173" s="282">
        <v>21380.41</v>
      </c>
      <c r="N173" s="71"/>
      <c r="O173" s="71">
        <f t="shared" si="35"/>
        <v>42481.95</v>
      </c>
      <c r="P173" s="71"/>
      <c r="Q173" s="71">
        <f t="shared" si="36"/>
        <v>42481.95</v>
      </c>
      <c r="R173" s="122">
        <f t="shared" si="41"/>
        <v>21499.66801985</v>
      </c>
      <c r="S173" s="71">
        <f t="shared" si="40"/>
        <v>21499.67</v>
      </c>
      <c r="T173" s="71">
        <f t="shared" si="38"/>
        <v>63981.619999999995</v>
      </c>
      <c r="U173" s="72" t="s">
        <v>47</v>
      </c>
      <c r="V173" s="102">
        <f t="shared" si="31"/>
        <v>2559.2600000000002</v>
      </c>
      <c r="W173" s="73">
        <f t="shared" si="32"/>
        <v>2</v>
      </c>
      <c r="X173" s="74">
        <f t="shared" si="33"/>
        <v>61420.359999999993</v>
      </c>
      <c r="Y173" s="289">
        <v>1602</v>
      </c>
      <c r="Z173" s="289">
        <v>2005</v>
      </c>
      <c r="AA173" s="7"/>
      <c r="AB173" s="7"/>
    </row>
    <row r="174" spans="1:28" ht="28.5" hidden="1" customHeight="1" thickBot="1" x14ac:dyDescent="0.25">
      <c r="A174" s="40">
        <v>163</v>
      </c>
      <c r="B174" s="164" t="s">
        <v>783</v>
      </c>
      <c r="C174" s="190" t="s">
        <v>784</v>
      </c>
      <c r="D174" s="297" t="s">
        <v>785</v>
      </c>
      <c r="E174" s="164" t="s">
        <v>781</v>
      </c>
      <c r="F174" s="164" t="s">
        <v>107</v>
      </c>
      <c r="G174" s="164" t="s">
        <v>786</v>
      </c>
      <c r="H174" s="148">
        <v>2</v>
      </c>
      <c r="I174" s="75" t="s">
        <v>47</v>
      </c>
      <c r="J174" s="70">
        <v>8374.26</v>
      </c>
      <c r="K174" s="70">
        <f t="shared" si="34"/>
        <v>22195.24</v>
      </c>
      <c r="L174" s="76">
        <f t="shared" si="39"/>
        <v>30569.5</v>
      </c>
      <c r="M174" s="285">
        <v>13947.29</v>
      </c>
      <c r="N174" s="76"/>
      <c r="O174" s="76">
        <f t="shared" si="35"/>
        <v>16622.21</v>
      </c>
      <c r="P174" s="76"/>
      <c r="Q174" s="76">
        <f t="shared" si="36"/>
        <v>16622.21</v>
      </c>
      <c r="R174" s="123">
        <f t="shared" si="41"/>
        <v>10291.41581258</v>
      </c>
      <c r="S174" s="76">
        <f t="shared" si="40"/>
        <v>10291.42</v>
      </c>
      <c r="T174" s="76">
        <f t="shared" si="38"/>
        <v>26913.629999999997</v>
      </c>
      <c r="U174" s="77" t="s">
        <v>47</v>
      </c>
      <c r="V174" s="78">
        <f t="shared" si="31"/>
        <v>1076.55</v>
      </c>
      <c r="W174" s="70">
        <f t="shared" si="32"/>
        <v>2</v>
      </c>
      <c r="X174" s="79">
        <f t="shared" si="33"/>
        <v>25835.079999999998</v>
      </c>
      <c r="Y174" s="334">
        <v>1604</v>
      </c>
      <c r="Z174" s="334">
        <v>2007</v>
      </c>
      <c r="AA174" s="7"/>
      <c r="AB174" s="7"/>
    </row>
    <row r="175" spans="1:28" ht="28.5" hidden="1" customHeight="1" x14ac:dyDescent="0.2">
      <c r="A175" s="23">
        <v>164</v>
      </c>
      <c r="B175" s="156" t="s">
        <v>787</v>
      </c>
      <c r="C175" s="195" t="s">
        <v>788</v>
      </c>
      <c r="D175" s="291" t="s">
        <v>789</v>
      </c>
      <c r="E175" s="156" t="s">
        <v>790</v>
      </c>
      <c r="F175" s="156" t="s">
        <v>791</v>
      </c>
      <c r="G175" s="156" t="s">
        <v>792</v>
      </c>
      <c r="H175" s="42">
        <v>2</v>
      </c>
      <c r="I175" s="52" t="s">
        <v>47</v>
      </c>
      <c r="J175" s="53">
        <v>8374.26</v>
      </c>
      <c r="K175" s="53">
        <f t="shared" si="34"/>
        <v>22195.24</v>
      </c>
      <c r="L175" s="53">
        <f t="shared" si="39"/>
        <v>30569.5</v>
      </c>
      <c r="M175" s="279">
        <v>10230.73</v>
      </c>
      <c r="N175" s="53"/>
      <c r="O175" s="53">
        <f t="shared" si="35"/>
        <v>20338.77</v>
      </c>
      <c r="P175" s="53"/>
      <c r="Q175" s="53">
        <f t="shared" si="36"/>
        <v>20338.77</v>
      </c>
      <c r="R175" s="118">
        <f t="shared" si="41"/>
        <v>10291.41581258</v>
      </c>
      <c r="S175" s="54">
        <f t="shared" si="40"/>
        <v>10291.42</v>
      </c>
      <c r="T175" s="54">
        <f t="shared" si="38"/>
        <v>30630.190000000002</v>
      </c>
      <c r="U175" s="80" t="s">
        <v>47</v>
      </c>
      <c r="V175" s="55"/>
      <c r="W175" s="55"/>
      <c r="X175" s="55"/>
      <c r="Y175" s="343"/>
      <c r="Z175" s="335"/>
      <c r="AA175" s="7"/>
      <c r="AB175" s="7"/>
    </row>
    <row r="176" spans="1:28" ht="28.5" hidden="1" customHeight="1" x14ac:dyDescent="0.2">
      <c r="A176" s="24">
        <v>165</v>
      </c>
      <c r="B176" s="158" t="s">
        <v>793</v>
      </c>
      <c r="C176" s="188" t="s">
        <v>788</v>
      </c>
      <c r="D176" s="292" t="s">
        <v>789</v>
      </c>
      <c r="E176" s="158" t="s">
        <v>790</v>
      </c>
      <c r="F176" s="158" t="s">
        <v>794</v>
      </c>
      <c r="G176" s="158" t="s">
        <v>792</v>
      </c>
      <c r="H176" s="131">
        <v>6</v>
      </c>
      <c r="I176" s="56" t="s">
        <v>47</v>
      </c>
      <c r="J176" s="57">
        <v>8374.26</v>
      </c>
      <c r="K176" s="57">
        <f t="shared" si="34"/>
        <v>66585.72</v>
      </c>
      <c r="L176" s="57">
        <f t="shared" si="39"/>
        <v>74959.98</v>
      </c>
      <c r="M176" s="280">
        <v>25096.98</v>
      </c>
      <c r="N176" s="57"/>
      <c r="O176" s="57">
        <f t="shared" si="35"/>
        <v>49863</v>
      </c>
      <c r="P176" s="57"/>
      <c r="Q176" s="57">
        <f t="shared" si="36"/>
        <v>49863</v>
      </c>
      <c r="R176" s="119">
        <f t="shared" si="41"/>
        <v>25235.752088929999</v>
      </c>
      <c r="S176" s="58">
        <f>ROUND(R176,2)-0.01</f>
        <v>25235.74</v>
      </c>
      <c r="T176" s="58">
        <f t="shared" si="38"/>
        <v>75098.740000000005</v>
      </c>
      <c r="U176" s="81" t="s">
        <v>47</v>
      </c>
      <c r="V176" s="82"/>
      <c r="W176" s="82"/>
      <c r="X176" s="82"/>
      <c r="Y176" s="345"/>
      <c r="Z176" s="337"/>
      <c r="AA176" s="7"/>
      <c r="AB176" s="7"/>
    </row>
    <row r="177" spans="1:34" ht="28.5" hidden="1" customHeight="1" thickBot="1" x14ac:dyDescent="0.25">
      <c r="A177" s="29"/>
      <c r="B177" s="167"/>
      <c r="C177" s="196"/>
      <c r="D177" s="290"/>
      <c r="E177" s="167"/>
      <c r="F177" s="167"/>
      <c r="G177" s="167"/>
      <c r="H177" s="37"/>
      <c r="I177" s="37"/>
      <c r="J177" s="182"/>
      <c r="K177" s="182"/>
      <c r="L177" s="182"/>
      <c r="M177" s="182"/>
      <c r="N177" s="182"/>
      <c r="O177" s="182"/>
      <c r="P177" s="182"/>
      <c r="Q177" s="182"/>
      <c r="R177" s="125"/>
      <c r="S177" s="27"/>
      <c r="T177" s="61">
        <f>T175+T176</f>
        <v>105728.93000000001</v>
      </c>
      <c r="U177" s="62" t="s">
        <v>47</v>
      </c>
      <c r="V177" s="63">
        <f t="shared" ref="V177" si="42">IF(U177="no",ROUND(T177*4/100,2), 0)</f>
        <v>4229.16</v>
      </c>
      <c r="W177" s="63">
        <f t="shared" ref="W177" si="43">IF(U177="no",2,0)</f>
        <v>2</v>
      </c>
      <c r="X177" s="214">
        <f t="shared" ref="X177" si="44">T177-V177-W177</f>
        <v>101497.77</v>
      </c>
      <c r="Y177" s="338">
        <v>1605</v>
      </c>
      <c r="Z177" s="338">
        <v>2008</v>
      </c>
      <c r="AA177" s="7"/>
      <c r="AB177" s="7"/>
    </row>
    <row r="178" spans="1:34" ht="28.5" hidden="1" customHeight="1" x14ac:dyDescent="0.2">
      <c r="A178" s="41">
        <v>166</v>
      </c>
      <c r="B178" s="161" t="s">
        <v>795</v>
      </c>
      <c r="C178" s="197" t="s">
        <v>796</v>
      </c>
      <c r="D178" s="294" t="s">
        <v>797</v>
      </c>
      <c r="E178" s="161" t="s">
        <v>790</v>
      </c>
      <c r="F178" s="161" t="s">
        <v>798</v>
      </c>
      <c r="G178" s="161" t="s">
        <v>799</v>
      </c>
      <c r="H178" s="41">
        <v>2</v>
      </c>
      <c r="I178" s="64" t="s">
        <v>47</v>
      </c>
      <c r="J178" s="65">
        <v>8374.26</v>
      </c>
      <c r="K178" s="65">
        <f t="shared" si="34"/>
        <v>22195.24</v>
      </c>
      <c r="L178" s="66">
        <f t="shared" si="39"/>
        <v>30569.5</v>
      </c>
      <c r="M178" s="281">
        <v>10230.73</v>
      </c>
      <c r="N178" s="66"/>
      <c r="O178" s="66">
        <f t="shared" si="35"/>
        <v>20338.77</v>
      </c>
      <c r="P178" s="66"/>
      <c r="Q178" s="66">
        <f t="shared" si="36"/>
        <v>20338.77</v>
      </c>
      <c r="R178" s="121">
        <f t="shared" ref="R178:R194" si="45">ROUND(X$4/L$249*L178,8)</f>
        <v>10291.41581258</v>
      </c>
      <c r="S178" s="66">
        <f t="shared" si="40"/>
        <v>10291.42</v>
      </c>
      <c r="T178" s="66">
        <f t="shared" si="38"/>
        <v>30630.190000000002</v>
      </c>
      <c r="U178" s="67" t="s">
        <v>47</v>
      </c>
      <c r="V178" s="102">
        <f t="shared" si="31"/>
        <v>1225.21</v>
      </c>
      <c r="W178" s="68">
        <f t="shared" si="32"/>
        <v>2</v>
      </c>
      <c r="X178" s="111">
        <f t="shared" si="33"/>
        <v>29402.980000000003</v>
      </c>
      <c r="Y178" s="338">
        <v>1607</v>
      </c>
      <c r="Z178" s="338">
        <v>2010</v>
      </c>
      <c r="AA178" s="7"/>
      <c r="AB178" s="7"/>
    </row>
    <row r="179" spans="1:34" ht="28.5" hidden="1" customHeight="1" x14ac:dyDescent="0.2">
      <c r="A179" s="41">
        <v>167</v>
      </c>
      <c r="B179" s="162" t="s">
        <v>800</v>
      </c>
      <c r="C179" s="188" t="s">
        <v>801</v>
      </c>
      <c r="D179" s="292" t="s">
        <v>802</v>
      </c>
      <c r="E179" s="163" t="s">
        <v>803</v>
      </c>
      <c r="F179" s="162" t="s">
        <v>804</v>
      </c>
      <c r="G179" s="162" t="s">
        <v>805</v>
      </c>
      <c r="H179" s="50">
        <v>4</v>
      </c>
      <c r="I179" s="69" t="s">
        <v>47</v>
      </c>
      <c r="J179" s="70">
        <v>8374.26</v>
      </c>
      <c r="K179" s="70">
        <f t="shared" si="34"/>
        <v>44390.48</v>
      </c>
      <c r="L179" s="71">
        <f t="shared" si="39"/>
        <v>52764.740000000005</v>
      </c>
      <c r="M179" s="282">
        <v>21380.41</v>
      </c>
      <c r="N179" s="71"/>
      <c r="O179" s="71">
        <f t="shared" si="35"/>
        <v>31384.330000000005</v>
      </c>
      <c r="P179" s="71"/>
      <c r="Q179" s="71">
        <f t="shared" si="36"/>
        <v>31384.330000000005</v>
      </c>
      <c r="R179" s="122">
        <f t="shared" si="45"/>
        <v>17763.583950759999</v>
      </c>
      <c r="S179" s="71">
        <f t="shared" si="40"/>
        <v>17763.580000000002</v>
      </c>
      <c r="T179" s="71">
        <f t="shared" si="38"/>
        <v>49147.91</v>
      </c>
      <c r="U179" s="72" t="s">
        <v>47</v>
      </c>
      <c r="V179" s="102">
        <f t="shared" si="31"/>
        <v>1965.92</v>
      </c>
      <c r="W179" s="73">
        <f t="shared" si="32"/>
        <v>2</v>
      </c>
      <c r="X179" s="74">
        <f t="shared" si="33"/>
        <v>47179.990000000005</v>
      </c>
      <c r="Y179" s="289">
        <v>1608</v>
      </c>
      <c r="Z179" s="289">
        <v>2011</v>
      </c>
      <c r="AA179" s="7"/>
      <c r="AB179" s="7"/>
    </row>
    <row r="180" spans="1:34" ht="28.5" hidden="1" customHeight="1" x14ac:dyDescent="0.2">
      <c r="A180" s="50">
        <v>168</v>
      </c>
      <c r="B180" s="162" t="s">
        <v>806</v>
      </c>
      <c r="C180" s="188" t="s">
        <v>807</v>
      </c>
      <c r="D180" s="292" t="s">
        <v>808</v>
      </c>
      <c r="E180" s="163" t="s">
        <v>803</v>
      </c>
      <c r="F180" s="162" t="s">
        <v>809</v>
      </c>
      <c r="G180" s="162" t="s">
        <v>810</v>
      </c>
      <c r="H180" s="50">
        <v>2</v>
      </c>
      <c r="I180" s="69" t="s">
        <v>47</v>
      </c>
      <c r="J180" s="70">
        <v>8374.26</v>
      </c>
      <c r="K180" s="70">
        <f t="shared" si="34"/>
        <v>22195.24</v>
      </c>
      <c r="L180" s="71">
        <f t="shared" si="39"/>
        <v>30569.5</v>
      </c>
      <c r="M180" s="282">
        <v>10230.73</v>
      </c>
      <c r="N180" s="71"/>
      <c r="O180" s="71">
        <f t="shared" si="35"/>
        <v>20338.77</v>
      </c>
      <c r="P180" s="71"/>
      <c r="Q180" s="71">
        <f t="shared" si="36"/>
        <v>20338.77</v>
      </c>
      <c r="R180" s="122">
        <f t="shared" si="45"/>
        <v>10291.41581258</v>
      </c>
      <c r="S180" s="71">
        <f t="shared" si="40"/>
        <v>10291.42</v>
      </c>
      <c r="T180" s="71">
        <f t="shared" si="38"/>
        <v>30630.190000000002</v>
      </c>
      <c r="U180" s="72" t="s">
        <v>47</v>
      </c>
      <c r="V180" s="102">
        <f t="shared" si="31"/>
        <v>1225.21</v>
      </c>
      <c r="W180" s="73">
        <f t="shared" si="32"/>
        <v>2</v>
      </c>
      <c r="X180" s="74">
        <f t="shared" si="33"/>
        <v>29402.980000000003</v>
      </c>
      <c r="Y180" s="289">
        <v>1610</v>
      </c>
      <c r="Z180" s="289">
        <v>2013</v>
      </c>
      <c r="AA180" s="7"/>
      <c r="AB180" s="7"/>
    </row>
    <row r="181" spans="1:34" ht="28.5" hidden="1" customHeight="1" x14ac:dyDescent="0.2">
      <c r="A181" s="41">
        <v>169</v>
      </c>
      <c r="B181" s="162" t="s">
        <v>811</v>
      </c>
      <c r="C181" s="188" t="s">
        <v>812</v>
      </c>
      <c r="D181" s="301" t="s">
        <v>813</v>
      </c>
      <c r="E181" s="162" t="s">
        <v>803</v>
      </c>
      <c r="F181" s="162" t="s">
        <v>814</v>
      </c>
      <c r="G181" s="162" t="s">
        <v>815</v>
      </c>
      <c r="H181" s="50">
        <v>4</v>
      </c>
      <c r="I181" s="69" t="s">
        <v>47</v>
      </c>
      <c r="J181" s="70">
        <v>8374.26</v>
      </c>
      <c r="K181" s="70">
        <f t="shared" si="34"/>
        <v>44390.48</v>
      </c>
      <c r="L181" s="71">
        <f t="shared" si="39"/>
        <v>52764.740000000005</v>
      </c>
      <c r="M181" s="282">
        <v>21380.41</v>
      </c>
      <c r="N181" s="71"/>
      <c r="O181" s="71">
        <f t="shared" si="35"/>
        <v>31384.330000000005</v>
      </c>
      <c r="P181" s="71"/>
      <c r="Q181" s="71">
        <f t="shared" si="36"/>
        <v>31384.330000000005</v>
      </c>
      <c r="R181" s="122">
        <f t="shared" si="45"/>
        <v>17763.583950759999</v>
      </c>
      <c r="S181" s="71">
        <f t="shared" si="40"/>
        <v>17763.580000000002</v>
      </c>
      <c r="T181" s="71">
        <f t="shared" si="38"/>
        <v>49147.91</v>
      </c>
      <c r="U181" s="72" t="s">
        <v>47</v>
      </c>
      <c r="V181" s="102">
        <f t="shared" si="31"/>
        <v>1965.92</v>
      </c>
      <c r="W181" s="73">
        <f t="shared" si="32"/>
        <v>2</v>
      </c>
      <c r="X181" s="74">
        <f t="shared" si="33"/>
        <v>47179.990000000005</v>
      </c>
      <c r="Y181" s="289">
        <v>1611</v>
      </c>
      <c r="Z181" s="289">
        <v>2014</v>
      </c>
      <c r="AA181" s="7"/>
      <c r="AB181" s="7"/>
    </row>
    <row r="182" spans="1:34" ht="28.5" hidden="1" customHeight="1" x14ac:dyDescent="0.2">
      <c r="A182" s="50">
        <v>170</v>
      </c>
      <c r="B182" s="162" t="s">
        <v>816</v>
      </c>
      <c r="C182" s="188" t="s">
        <v>817</v>
      </c>
      <c r="D182" s="292" t="s">
        <v>818</v>
      </c>
      <c r="E182" s="162" t="s">
        <v>819</v>
      </c>
      <c r="F182" s="162" t="s">
        <v>820</v>
      </c>
      <c r="G182" s="162" t="s">
        <v>821</v>
      </c>
      <c r="H182" s="50">
        <v>2</v>
      </c>
      <c r="I182" s="69" t="s">
        <v>47</v>
      </c>
      <c r="J182" s="70">
        <v>8374.26</v>
      </c>
      <c r="K182" s="70">
        <f t="shared" si="34"/>
        <v>22195.24</v>
      </c>
      <c r="L182" s="71">
        <f t="shared" si="39"/>
        <v>30569.5</v>
      </c>
      <c r="M182" s="282">
        <v>10230.73</v>
      </c>
      <c r="N182" s="71"/>
      <c r="O182" s="71">
        <f t="shared" si="35"/>
        <v>20338.77</v>
      </c>
      <c r="P182" s="71"/>
      <c r="Q182" s="71">
        <f t="shared" si="36"/>
        <v>20338.77</v>
      </c>
      <c r="R182" s="122">
        <f t="shared" si="45"/>
        <v>10291.41581258</v>
      </c>
      <c r="S182" s="71">
        <f t="shared" si="40"/>
        <v>10291.42</v>
      </c>
      <c r="T182" s="71">
        <f t="shared" si="38"/>
        <v>30630.190000000002</v>
      </c>
      <c r="U182" s="72" t="s">
        <v>47</v>
      </c>
      <c r="V182" s="102">
        <f t="shared" si="31"/>
        <v>1225.21</v>
      </c>
      <c r="W182" s="73">
        <f t="shared" si="32"/>
        <v>2</v>
      </c>
      <c r="X182" s="74">
        <f t="shared" si="33"/>
        <v>29402.980000000003</v>
      </c>
      <c r="Y182" s="289">
        <v>1613</v>
      </c>
      <c r="Z182" s="289">
        <v>2016</v>
      </c>
      <c r="AA182" s="7"/>
      <c r="AB182" s="7"/>
    </row>
    <row r="183" spans="1:34" ht="28.5" hidden="1" customHeight="1" x14ac:dyDescent="0.2">
      <c r="A183" s="41">
        <v>171</v>
      </c>
      <c r="B183" s="162" t="s">
        <v>822</v>
      </c>
      <c r="C183" s="188" t="s">
        <v>823</v>
      </c>
      <c r="D183" s="292" t="s">
        <v>824</v>
      </c>
      <c r="E183" s="162" t="s">
        <v>819</v>
      </c>
      <c r="F183" s="162" t="s">
        <v>825</v>
      </c>
      <c r="G183" s="162" t="s">
        <v>826</v>
      </c>
      <c r="H183" s="50">
        <v>1</v>
      </c>
      <c r="I183" s="69" t="s">
        <v>47</v>
      </c>
      <c r="J183" s="70">
        <v>8374.26</v>
      </c>
      <c r="K183" s="70">
        <f t="shared" si="34"/>
        <v>11097.62</v>
      </c>
      <c r="L183" s="71">
        <f t="shared" si="39"/>
        <v>19471.88</v>
      </c>
      <c r="M183" s="282">
        <v>10230.73</v>
      </c>
      <c r="N183" s="71"/>
      <c r="O183" s="71">
        <f t="shared" si="35"/>
        <v>9241.1500000000015</v>
      </c>
      <c r="P183" s="71"/>
      <c r="Q183" s="71">
        <f t="shared" si="36"/>
        <v>9241.1500000000015</v>
      </c>
      <c r="R183" s="122">
        <f t="shared" si="45"/>
        <v>6555.33174349</v>
      </c>
      <c r="S183" s="71">
        <f t="shared" si="40"/>
        <v>6555.33</v>
      </c>
      <c r="T183" s="71">
        <f t="shared" si="38"/>
        <v>15796.480000000001</v>
      </c>
      <c r="U183" s="72" t="s">
        <v>47</v>
      </c>
      <c r="V183" s="102">
        <f t="shared" si="31"/>
        <v>631.86</v>
      </c>
      <c r="W183" s="73">
        <f t="shared" si="32"/>
        <v>2</v>
      </c>
      <c r="X183" s="74">
        <f t="shared" si="33"/>
        <v>15162.62</v>
      </c>
      <c r="Y183" s="289">
        <v>1614</v>
      </c>
      <c r="Z183" s="289">
        <v>2017</v>
      </c>
      <c r="AA183" s="7"/>
      <c r="AB183" s="7"/>
    </row>
    <row r="184" spans="1:34" ht="28.5" hidden="1" customHeight="1" x14ac:dyDescent="0.2">
      <c r="A184" s="50">
        <v>172</v>
      </c>
      <c r="B184" s="162" t="s">
        <v>827</v>
      </c>
      <c r="C184" s="188" t="s">
        <v>828</v>
      </c>
      <c r="D184" s="301" t="s">
        <v>829</v>
      </c>
      <c r="E184" s="162" t="s">
        <v>830</v>
      </c>
      <c r="F184" s="162" t="s">
        <v>831</v>
      </c>
      <c r="G184" s="162" t="s">
        <v>832</v>
      </c>
      <c r="H184" s="50">
        <v>3</v>
      </c>
      <c r="I184" s="69" t="s">
        <v>47</v>
      </c>
      <c r="J184" s="70">
        <v>8374.26</v>
      </c>
      <c r="K184" s="70">
        <f t="shared" si="34"/>
        <v>33292.86</v>
      </c>
      <c r="L184" s="71">
        <f t="shared" si="39"/>
        <v>41667.120000000003</v>
      </c>
      <c r="M184" s="282">
        <v>13947.29</v>
      </c>
      <c r="N184" s="71"/>
      <c r="O184" s="71">
        <f t="shared" si="35"/>
        <v>27719.83</v>
      </c>
      <c r="P184" s="71"/>
      <c r="Q184" s="71">
        <f t="shared" si="36"/>
        <v>27719.83</v>
      </c>
      <c r="R184" s="122">
        <f t="shared" si="45"/>
        <v>14027.499881670001</v>
      </c>
      <c r="S184" s="71">
        <f t="shared" si="40"/>
        <v>14027.5</v>
      </c>
      <c r="T184" s="71">
        <f t="shared" si="38"/>
        <v>41747.33</v>
      </c>
      <c r="U184" s="72" t="s">
        <v>47</v>
      </c>
      <c r="V184" s="102">
        <f t="shared" si="31"/>
        <v>1669.89</v>
      </c>
      <c r="W184" s="73">
        <f t="shared" si="32"/>
        <v>2</v>
      </c>
      <c r="X184" s="74">
        <f t="shared" si="33"/>
        <v>40075.440000000002</v>
      </c>
      <c r="Y184" s="289">
        <v>1615</v>
      </c>
      <c r="Z184" s="289">
        <v>2019</v>
      </c>
      <c r="AA184" s="7"/>
      <c r="AB184" s="7"/>
    </row>
    <row r="185" spans="1:34" ht="28.5" hidden="1" customHeight="1" x14ac:dyDescent="0.2">
      <c r="A185" s="41">
        <v>173</v>
      </c>
      <c r="B185" s="162" t="s">
        <v>833</v>
      </c>
      <c r="C185" s="188" t="s">
        <v>834</v>
      </c>
      <c r="D185" s="292" t="s">
        <v>835</v>
      </c>
      <c r="E185" s="162" t="s">
        <v>830</v>
      </c>
      <c r="F185" s="162" t="s">
        <v>359</v>
      </c>
      <c r="G185" s="162" t="s">
        <v>836</v>
      </c>
      <c r="H185" s="50">
        <v>4</v>
      </c>
      <c r="I185" s="69" t="s">
        <v>47</v>
      </c>
      <c r="J185" s="70">
        <v>8374.26</v>
      </c>
      <c r="K185" s="70">
        <f t="shared" si="34"/>
        <v>44390.48</v>
      </c>
      <c r="L185" s="71">
        <f t="shared" si="39"/>
        <v>52764.740000000005</v>
      </c>
      <c r="M185" s="282">
        <v>17663.849999999999</v>
      </c>
      <c r="N185" s="71"/>
      <c r="O185" s="71">
        <f t="shared" si="35"/>
        <v>35100.890000000007</v>
      </c>
      <c r="P185" s="71"/>
      <c r="Q185" s="71">
        <f t="shared" si="36"/>
        <v>35100.890000000007</v>
      </c>
      <c r="R185" s="122">
        <f t="shared" si="45"/>
        <v>17763.583950759999</v>
      </c>
      <c r="S185" s="71">
        <f t="shared" si="40"/>
        <v>17763.580000000002</v>
      </c>
      <c r="T185" s="71">
        <f t="shared" si="38"/>
        <v>52864.470000000008</v>
      </c>
      <c r="U185" s="72" t="s">
        <v>47</v>
      </c>
      <c r="V185" s="102">
        <f t="shared" si="31"/>
        <v>2114.58</v>
      </c>
      <c r="W185" s="73">
        <f t="shared" si="32"/>
        <v>2</v>
      </c>
      <c r="X185" s="74">
        <f t="shared" si="33"/>
        <v>50747.890000000007</v>
      </c>
      <c r="Y185" s="289">
        <v>1617</v>
      </c>
      <c r="Z185" s="289">
        <v>2021</v>
      </c>
      <c r="AA185" s="7"/>
      <c r="AB185" s="7"/>
    </row>
    <row r="186" spans="1:34" ht="28.5" hidden="1" customHeight="1" x14ac:dyDescent="0.2">
      <c r="A186" s="50">
        <v>174</v>
      </c>
      <c r="B186" s="162" t="s">
        <v>837</v>
      </c>
      <c r="C186" s="188" t="s">
        <v>838</v>
      </c>
      <c r="D186" s="301" t="s">
        <v>839</v>
      </c>
      <c r="E186" s="162" t="s">
        <v>830</v>
      </c>
      <c r="F186" s="162" t="s">
        <v>840</v>
      </c>
      <c r="G186" s="162" t="s">
        <v>841</v>
      </c>
      <c r="H186" s="50">
        <v>3</v>
      </c>
      <c r="I186" s="69" t="s">
        <v>47</v>
      </c>
      <c r="J186" s="70">
        <v>8374.26</v>
      </c>
      <c r="K186" s="70">
        <f t="shared" si="34"/>
        <v>33292.86</v>
      </c>
      <c r="L186" s="71">
        <f t="shared" si="39"/>
        <v>41667.120000000003</v>
      </c>
      <c r="M186" s="282">
        <v>13947.29</v>
      </c>
      <c r="N186" s="71"/>
      <c r="O186" s="71">
        <f t="shared" si="35"/>
        <v>27719.83</v>
      </c>
      <c r="P186" s="71"/>
      <c r="Q186" s="71">
        <f t="shared" si="36"/>
        <v>27719.83</v>
      </c>
      <c r="R186" s="122">
        <f t="shared" si="45"/>
        <v>14027.499881670001</v>
      </c>
      <c r="S186" s="71">
        <f t="shared" si="40"/>
        <v>14027.5</v>
      </c>
      <c r="T186" s="71">
        <f t="shared" si="38"/>
        <v>41747.33</v>
      </c>
      <c r="U186" s="72" t="s">
        <v>47</v>
      </c>
      <c r="V186" s="102">
        <f t="shared" si="31"/>
        <v>1669.89</v>
      </c>
      <c r="W186" s="73">
        <f t="shared" si="32"/>
        <v>2</v>
      </c>
      <c r="X186" s="74">
        <f t="shared" si="33"/>
        <v>40075.440000000002</v>
      </c>
      <c r="Y186" s="289">
        <v>1618</v>
      </c>
      <c r="Z186" s="289">
        <v>2022</v>
      </c>
      <c r="AA186" s="7"/>
      <c r="AB186" s="7"/>
    </row>
    <row r="187" spans="1:34" ht="28.5" hidden="1" customHeight="1" x14ac:dyDescent="0.2">
      <c r="A187" s="41">
        <v>175</v>
      </c>
      <c r="B187" s="162" t="s">
        <v>842</v>
      </c>
      <c r="C187" s="188" t="s">
        <v>843</v>
      </c>
      <c r="D187" s="301" t="s">
        <v>844</v>
      </c>
      <c r="E187" s="162" t="s">
        <v>830</v>
      </c>
      <c r="F187" s="162" t="s">
        <v>135</v>
      </c>
      <c r="G187" s="162" t="s">
        <v>845</v>
      </c>
      <c r="H187" s="50">
        <v>4</v>
      </c>
      <c r="I187" s="69" t="s">
        <v>47</v>
      </c>
      <c r="J187" s="70">
        <v>8374.26</v>
      </c>
      <c r="K187" s="70">
        <f t="shared" si="34"/>
        <v>44390.48</v>
      </c>
      <c r="L187" s="71">
        <f t="shared" si="39"/>
        <v>52764.740000000005</v>
      </c>
      <c r="M187" s="282">
        <v>13947.29</v>
      </c>
      <c r="N187" s="71"/>
      <c r="O187" s="71">
        <f t="shared" si="35"/>
        <v>38817.450000000004</v>
      </c>
      <c r="P187" s="71"/>
      <c r="Q187" s="71">
        <f t="shared" si="36"/>
        <v>38817.450000000004</v>
      </c>
      <c r="R187" s="122">
        <f t="shared" si="45"/>
        <v>17763.583950759999</v>
      </c>
      <c r="S187" s="71">
        <f t="shared" si="40"/>
        <v>17763.580000000002</v>
      </c>
      <c r="T187" s="71">
        <f t="shared" si="38"/>
        <v>56581.030000000006</v>
      </c>
      <c r="U187" s="72" t="s">
        <v>47</v>
      </c>
      <c r="V187" s="102">
        <f t="shared" ref="V187:V192" si="46">IF(U187="no",ROUND(T187*4/100,2), 0)</f>
        <v>2263.2399999999998</v>
      </c>
      <c r="W187" s="73">
        <f t="shared" ref="W187:W192" si="47">IF(U187="no",2,0)</f>
        <v>2</v>
      </c>
      <c r="X187" s="74">
        <f t="shared" ref="X187:X192" si="48">T187-V187-W187</f>
        <v>54315.790000000008</v>
      </c>
      <c r="Y187" s="289">
        <v>1619</v>
      </c>
      <c r="Z187" s="289">
        <v>2024</v>
      </c>
      <c r="AA187" s="7"/>
      <c r="AB187" s="7"/>
    </row>
    <row r="188" spans="1:34" ht="28.5" hidden="1" customHeight="1" x14ac:dyDescent="0.2">
      <c r="A188" s="50">
        <v>176</v>
      </c>
      <c r="B188" s="162" t="s">
        <v>846</v>
      </c>
      <c r="C188" s="188">
        <v>80009970262</v>
      </c>
      <c r="D188" s="292" t="s">
        <v>847</v>
      </c>
      <c r="E188" s="163" t="s">
        <v>848</v>
      </c>
      <c r="F188" s="162" t="s">
        <v>697</v>
      </c>
      <c r="G188" s="162" t="s">
        <v>849</v>
      </c>
      <c r="H188" s="50">
        <v>2</v>
      </c>
      <c r="I188" s="69" t="s">
        <v>47</v>
      </c>
      <c r="J188" s="70">
        <v>8374.26</v>
      </c>
      <c r="K188" s="70">
        <f t="shared" si="34"/>
        <v>22195.24</v>
      </c>
      <c r="L188" s="71">
        <f t="shared" si="39"/>
        <v>30569.5</v>
      </c>
      <c r="M188" s="282">
        <v>13947.29</v>
      </c>
      <c r="N188" s="71"/>
      <c r="O188" s="71">
        <f t="shared" ref="O188:O194" si="49">L188-M188</f>
        <v>16622.21</v>
      </c>
      <c r="P188" s="71"/>
      <c r="Q188" s="71">
        <f t="shared" ref="Q188:Q194" si="50">O188+P188</f>
        <v>16622.21</v>
      </c>
      <c r="R188" s="122">
        <f t="shared" si="45"/>
        <v>10291.41581258</v>
      </c>
      <c r="S188" s="71">
        <f t="shared" si="40"/>
        <v>10291.42</v>
      </c>
      <c r="T188" s="71">
        <f t="shared" si="38"/>
        <v>26913.629999999997</v>
      </c>
      <c r="U188" s="84" t="s">
        <v>47</v>
      </c>
      <c r="V188" s="102">
        <f t="shared" si="46"/>
        <v>1076.55</v>
      </c>
      <c r="W188" s="73">
        <f t="shared" si="47"/>
        <v>2</v>
      </c>
      <c r="X188" s="74">
        <f t="shared" si="48"/>
        <v>25835.079999999998</v>
      </c>
      <c r="Y188" s="289">
        <v>1620</v>
      </c>
      <c r="Z188" s="289">
        <v>2025</v>
      </c>
      <c r="AA188" s="7"/>
      <c r="AB188" s="7"/>
    </row>
    <row r="189" spans="1:34" ht="28.5" hidden="1" customHeight="1" x14ac:dyDescent="0.2">
      <c r="A189" s="41">
        <v>177</v>
      </c>
      <c r="B189" s="162" t="s">
        <v>850</v>
      </c>
      <c r="C189" s="188" t="s">
        <v>851</v>
      </c>
      <c r="D189" s="292" t="s">
        <v>852</v>
      </c>
      <c r="E189" s="162" t="s">
        <v>848</v>
      </c>
      <c r="F189" s="162" t="s">
        <v>853</v>
      </c>
      <c r="G189" s="162" t="s">
        <v>854</v>
      </c>
      <c r="H189" s="50">
        <v>3</v>
      </c>
      <c r="I189" s="69" t="s">
        <v>47</v>
      </c>
      <c r="J189" s="70">
        <v>8374.26</v>
      </c>
      <c r="K189" s="70">
        <f t="shared" ref="K189:K194" si="51">ROUND(K$10*H189,2)</f>
        <v>33292.86</v>
      </c>
      <c r="L189" s="71">
        <f t="shared" si="39"/>
        <v>41667.120000000003</v>
      </c>
      <c r="M189" s="282">
        <v>10230.73</v>
      </c>
      <c r="N189" s="71"/>
      <c r="O189" s="71">
        <f t="shared" si="49"/>
        <v>31436.390000000003</v>
      </c>
      <c r="P189" s="71"/>
      <c r="Q189" s="71">
        <f t="shared" si="50"/>
        <v>31436.390000000003</v>
      </c>
      <c r="R189" s="122">
        <f t="shared" si="45"/>
        <v>14027.499881670001</v>
      </c>
      <c r="S189" s="71">
        <f t="shared" si="40"/>
        <v>14027.5</v>
      </c>
      <c r="T189" s="71">
        <f t="shared" ref="T189:T194" si="52">Q189+S189</f>
        <v>45463.89</v>
      </c>
      <c r="U189" s="72" t="s">
        <v>47</v>
      </c>
      <c r="V189" s="102">
        <f t="shared" si="46"/>
        <v>1818.56</v>
      </c>
      <c r="W189" s="73">
        <f t="shared" si="47"/>
        <v>2</v>
      </c>
      <c r="X189" s="74">
        <f t="shared" si="48"/>
        <v>43643.33</v>
      </c>
      <c r="Y189" s="289">
        <v>1621</v>
      </c>
      <c r="Z189" s="289">
        <v>2026</v>
      </c>
      <c r="AA189" s="7"/>
      <c r="AB189" s="7"/>
      <c r="AG189" s="355"/>
      <c r="AH189" s="356"/>
    </row>
    <row r="190" spans="1:34" ht="28.5" hidden="1" customHeight="1" x14ac:dyDescent="0.2">
      <c r="A190" s="50">
        <v>178</v>
      </c>
      <c r="B190" s="162" t="s">
        <v>855</v>
      </c>
      <c r="C190" s="188" t="s">
        <v>856</v>
      </c>
      <c r="D190" s="292" t="s">
        <v>857</v>
      </c>
      <c r="E190" s="162" t="s">
        <v>848</v>
      </c>
      <c r="F190" s="162" t="s">
        <v>858</v>
      </c>
      <c r="G190" s="162" t="s">
        <v>859</v>
      </c>
      <c r="H190" s="50">
        <v>5</v>
      </c>
      <c r="I190" s="69" t="s">
        <v>47</v>
      </c>
      <c r="J190" s="70">
        <v>8374.26</v>
      </c>
      <c r="K190" s="70">
        <f t="shared" si="51"/>
        <v>55488.1</v>
      </c>
      <c r="L190" s="71">
        <f t="shared" si="39"/>
        <v>63862.36</v>
      </c>
      <c r="M190" s="282">
        <v>17663.849999999999</v>
      </c>
      <c r="N190" s="71"/>
      <c r="O190" s="71">
        <f t="shared" si="49"/>
        <v>46198.51</v>
      </c>
      <c r="P190" s="71"/>
      <c r="Q190" s="71">
        <f t="shared" si="50"/>
        <v>46198.51</v>
      </c>
      <c r="R190" s="122">
        <f t="shared" si="45"/>
        <v>21499.66801985</v>
      </c>
      <c r="S190" s="71">
        <f t="shared" si="40"/>
        <v>21499.67</v>
      </c>
      <c r="T190" s="71">
        <f t="shared" si="52"/>
        <v>67698.179999999993</v>
      </c>
      <c r="U190" s="72" t="s">
        <v>47</v>
      </c>
      <c r="V190" s="102">
        <f t="shared" si="46"/>
        <v>2707.93</v>
      </c>
      <c r="W190" s="73">
        <f t="shared" si="47"/>
        <v>2</v>
      </c>
      <c r="X190" s="74">
        <f t="shared" si="48"/>
        <v>64988.249999999993</v>
      </c>
      <c r="Y190" s="289">
        <v>1622</v>
      </c>
      <c r="Z190" s="289">
        <v>2027</v>
      </c>
      <c r="AA190" s="7"/>
      <c r="AB190" s="7"/>
    </row>
    <row r="191" spans="1:34" ht="28.5" hidden="1" customHeight="1" x14ac:dyDescent="0.2">
      <c r="A191" s="41">
        <v>179</v>
      </c>
      <c r="B191" s="162" t="s">
        <v>860</v>
      </c>
      <c r="C191" s="188" t="s">
        <v>861</v>
      </c>
      <c r="D191" s="292" t="s">
        <v>862</v>
      </c>
      <c r="E191" s="162" t="s">
        <v>848</v>
      </c>
      <c r="F191" s="162" t="s">
        <v>863</v>
      </c>
      <c r="G191" s="162" t="s">
        <v>864</v>
      </c>
      <c r="H191" s="50">
        <v>4</v>
      </c>
      <c r="I191" s="69" t="s">
        <v>47</v>
      </c>
      <c r="J191" s="70">
        <v>8374.26</v>
      </c>
      <c r="K191" s="70">
        <f t="shared" si="51"/>
        <v>44390.48</v>
      </c>
      <c r="L191" s="71">
        <f t="shared" si="39"/>
        <v>52764.740000000005</v>
      </c>
      <c r="M191" s="282">
        <v>17663.849999999999</v>
      </c>
      <c r="N191" s="71"/>
      <c r="O191" s="71">
        <f t="shared" si="49"/>
        <v>35100.890000000007</v>
      </c>
      <c r="P191" s="71"/>
      <c r="Q191" s="71">
        <f t="shared" si="50"/>
        <v>35100.890000000007</v>
      </c>
      <c r="R191" s="122">
        <f t="shared" si="45"/>
        <v>17763.583950759999</v>
      </c>
      <c r="S191" s="71">
        <f t="shared" si="40"/>
        <v>17763.580000000002</v>
      </c>
      <c r="T191" s="71">
        <f t="shared" si="52"/>
        <v>52864.470000000008</v>
      </c>
      <c r="U191" s="72" t="s">
        <v>47</v>
      </c>
      <c r="V191" s="102">
        <f t="shared" si="46"/>
        <v>2114.58</v>
      </c>
      <c r="W191" s="73">
        <f t="shared" si="47"/>
        <v>2</v>
      </c>
      <c r="X191" s="74">
        <f t="shared" si="48"/>
        <v>50747.890000000007</v>
      </c>
      <c r="Y191" s="289">
        <v>1623</v>
      </c>
      <c r="Z191" s="289">
        <v>2028</v>
      </c>
      <c r="AA191" s="7"/>
      <c r="AB191" s="7"/>
    </row>
    <row r="192" spans="1:34" ht="28.5" hidden="1" customHeight="1" thickBot="1" x14ac:dyDescent="0.25">
      <c r="A192" s="41">
        <v>18</v>
      </c>
      <c r="B192" s="164" t="s">
        <v>865</v>
      </c>
      <c r="C192" s="193" t="s">
        <v>866</v>
      </c>
      <c r="D192" s="297" t="s">
        <v>867</v>
      </c>
      <c r="E192" s="164" t="s">
        <v>848</v>
      </c>
      <c r="F192" s="164" t="s">
        <v>868</v>
      </c>
      <c r="G192" s="164" t="s">
        <v>805</v>
      </c>
      <c r="H192" s="148">
        <v>4</v>
      </c>
      <c r="I192" s="75" t="s">
        <v>47</v>
      </c>
      <c r="J192" s="70">
        <v>8374.26</v>
      </c>
      <c r="K192" s="70">
        <f t="shared" si="51"/>
        <v>44390.48</v>
      </c>
      <c r="L192" s="76">
        <f t="shared" si="39"/>
        <v>52764.740000000005</v>
      </c>
      <c r="M192" s="285">
        <v>13947.29</v>
      </c>
      <c r="N192" s="76"/>
      <c r="O192" s="76">
        <f t="shared" si="49"/>
        <v>38817.450000000004</v>
      </c>
      <c r="P192" s="76"/>
      <c r="Q192" s="76">
        <f t="shared" si="50"/>
        <v>38817.450000000004</v>
      </c>
      <c r="R192" s="123">
        <f t="shared" si="45"/>
        <v>17763.583950759999</v>
      </c>
      <c r="S192" s="76">
        <f t="shared" si="40"/>
        <v>17763.580000000002</v>
      </c>
      <c r="T192" s="76">
        <f t="shared" si="52"/>
        <v>56581.030000000006</v>
      </c>
      <c r="U192" s="77" t="s">
        <v>47</v>
      </c>
      <c r="V192" s="78">
        <f t="shared" si="46"/>
        <v>2263.2399999999998</v>
      </c>
      <c r="W192" s="70">
        <f t="shared" si="47"/>
        <v>2</v>
      </c>
      <c r="X192" s="79">
        <f t="shared" si="48"/>
        <v>54315.790000000008</v>
      </c>
      <c r="Y192" s="334">
        <v>1624</v>
      </c>
      <c r="Z192" s="334">
        <v>2029</v>
      </c>
      <c r="AA192" s="7"/>
      <c r="AB192" s="7"/>
    </row>
    <row r="193" spans="1:28" ht="28.5" hidden="1" customHeight="1" x14ac:dyDescent="0.2">
      <c r="A193" s="23">
        <v>181</v>
      </c>
      <c r="B193" s="156" t="s">
        <v>869</v>
      </c>
      <c r="C193" s="195" t="s">
        <v>870</v>
      </c>
      <c r="D193" s="291" t="s">
        <v>871</v>
      </c>
      <c r="E193" s="156" t="s">
        <v>848</v>
      </c>
      <c r="F193" s="156" t="s">
        <v>872</v>
      </c>
      <c r="G193" s="156" t="s">
        <v>873</v>
      </c>
      <c r="H193" s="42">
        <v>5</v>
      </c>
      <c r="I193" s="52" t="s">
        <v>47</v>
      </c>
      <c r="J193" s="53">
        <v>8374.26</v>
      </c>
      <c r="K193" s="53">
        <f t="shared" si="51"/>
        <v>55488.1</v>
      </c>
      <c r="L193" s="53">
        <f t="shared" si="39"/>
        <v>63862.36</v>
      </c>
      <c r="M193" s="279">
        <v>17663.849999999999</v>
      </c>
      <c r="N193" s="53"/>
      <c r="O193" s="53">
        <f t="shared" si="49"/>
        <v>46198.51</v>
      </c>
      <c r="P193" s="53"/>
      <c r="Q193" s="53">
        <f t="shared" si="50"/>
        <v>46198.51</v>
      </c>
      <c r="R193" s="118">
        <f t="shared" si="45"/>
        <v>21499.66801985</v>
      </c>
      <c r="S193" s="54">
        <f t="shared" si="40"/>
        <v>21499.67</v>
      </c>
      <c r="T193" s="54">
        <f t="shared" si="52"/>
        <v>67698.179999999993</v>
      </c>
      <c r="U193" s="80"/>
      <c r="V193" s="55"/>
      <c r="W193" s="55"/>
      <c r="X193" s="55"/>
      <c r="Y193" s="343"/>
      <c r="Z193" s="335"/>
      <c r="AA193" s="7"/>
      <c r="AB193" s="7"/>
    </row>
    <row r="194" spans="1:28" ht="28.5" hidden="1" customHeight="1" x14ac:dyDescent="0.2">
      <c r="A194" s="24">
        <v>182</v>
      </c>
      <c r="B194" s="158" t="s">
        <v>874</v>
      </c>
      <c r="C194" s="188" t="s">
        <v>870</v>
      </c>
      <c r="D194" s="292" t="s">
        <v>871</v>
      </c>
      <c r="E194" s="158" t="s">
        <v>848</v>
      </c>
      <c r="F194" s="158" t="s">
        <v>317</v>
      </c>
      <c r="G194" s="158" t="s">
        <v>873</v>
      </c>
      <c r="H194" s="131">
        <v>3</v>
      </c>
      <c r="I194" s="56" t="s">
        <v>47</v>
      </c>
      <c r="J194" s="57">
        <v>8374.26</v>
      </c>
      <c r="K194" s="57">
        <f t="shared" si="51"/>
        <v>33292.86</v>
      </c>
      <c r="L194" s="57">
        <f t="shared" si="39"/>
        <v>41667.120000000003</v>
      </c>
      <c r="M194" s="280">
        <v>13947.29</v>
      </c>
      <c r="N194" s="57"/>
      <c r="O194" s="57">
        <f t="shared" si="49"/>
        <v>27719.83</v>
      </c>
      <c r="P194" s="57"/>
      <c r="Q194" s="57">
        <f t="shared" si="50"/>
        <v>27719.83</v>
      </c>
      <c r="R194" s="119">
        <f t="shared" si="45"/>
        <v>14027.499881670001</v>
      </c>
      <c r="S194" s="58">
        <f t="shared" si="40"/>
        <v>14027.5</v>
      </c>
      <c r="T194" s="58">
        <f t="shared" si="52"/>
        <v>41747.33</v>
      </c>
      <c r="U194" s="81"/>
      <c r="V194" s="82"/>
      <c r="W194" s="82"/>
      <c r="X194" s="82"/>
      <c r="Y194" s="345"/>
      <c r="Z194" s="337"/>
      <c r="AA194" s="7"/>
      <c r="AB194" s="7"/>
    </row>
    <row r="195" spans="1:28" ht="28.5" hidden="1" customHeight="1" thickBot="1" x14ac:dyDescent="0.25">
      <c r="A195" s="29"/>
      <c r="B195" s="167"/>
      <c r="C195" s="196"/>
      <c r="D195" s="290"/>
      <c r="E195" s="167"/>
      <c r="F195" s="167"/>
      <c r="G195" s="167"/>
      <c r="H195" s="37"/>
      <c r="I195" s="37"/>
      <c r="J195" s="182"/>
      <c r="K195" s="182"/>
      <c r="L195" s="182"/>
      <c r="M195" s="182"/>
      <c r="N195" s="182"/>
      <c r="O195" s="182"/>
      <c r="P195" s="182"/>
      <c r="Q195" s="182"/>
      <c r="R195" s="125"/>
      <c r="S195" s="27"/>
      <c r="T195" s="61">
        <f>SUM(T193:T194)</f>
        <v>109445.51</v>
      </c>
      <c r="U195" s="62" t="s">
        <v>47</v>
      </c>
      <c r="V195" s="63">
        <f t="shared" ref="V195:V204" si="53">IF(U195="no",ROUND(T195*4/100,2), 0)</f>
        <v>4377.82</v>
      </c>
      <c r="W195" s="63">
        <f t="shared" ref="W195:W204" si="54">IF(U195="no",2,0)</f>
        <v>2</v>
      </c>
      <c r="X195" s="214">
        <f t="shared" ref="X195:X204" si="55">T195-V195-W195</f>
        <v>105065.69</v>
      </c>
      <c r="Y195" s="338">
        <v>1626</v>
      </c>
      <c r="Z195" s="338">
        <v>2031</v>
      </c>
      <c r="AA195" s="7"/>
      <c r="AB195" s="7"/>
    </row>
    <row r="196" spans="1:28" ht="28.5" hidden="1" customHeight="1" x14ac:dyDescent="0.2">
      <c r="A196" s="41">
        <v>183</v>
      </c>
      <c r="B196" s="161" t="s">
        <v>875</v>
      </c>
      <c r="C196" s="197" t="s">
        <v>876</v>
      </c>
      <c r="D196" s="292" t="s">
        <v>877</v>
      </c>
      <c r="E196" s="161" t="s">
        <v>848</v>
      </c>
      <c r="F196" s="161" t="s">
        <v>878</v>
      </c>
      <c r="G196" s="161" t="s">
        <v>879</v>
      </c>
      <c r="H196" s="41">
        <v>5</v>
      </c>
      <c r="I196" s="64" t="s">
        <v>47</v>
      </c>
      <c r="J196" s="65">
        <v>8374.26</v>
      </c>
      <c r="K196" s="65">
        <f t="shared" ref="K196:K207" si="56">ROUND(K$10*H196,2)</f>
        <v>55488.1</v>
      </c>
      <c r="L196" s="66">
        <f t="shared" si="39"/>
        <v>63862.36</v>
      </c>
      <c r="M196" s="281">
        <v>21380.41</v>
      </c>
      <c r="N196" s="66"/>
      <c r="O196" s="66">
        <f t="shared" ref="O196:O207" si="57">L196-M196</f>
        <v>42481.95</v>
      </c>
      <c r="P196" s="66"/>
      <c r="Q196" s="66">
        <f t="shared" ref="Q196:Q207" si="58">O196+P196</f>
        <v>42481.95</v>
      </c>
      <c r="R196" s="121">
        <f t="shared" ref="R196:R207" si="59">ROUND(X$4/L$249*L196,8)</f>
        <v>21499.66801985</v>
      </c>
      <c r="S196" s="66">
        <f t="shared" si="40"/>
        <v>21499.67</v>
      </c>
      <c r="T196" s="66">
        <f t="shared" ref="T196:T207" si="60">Q196+S196</f>
        <v>63981.619999999995</v>
      </c>
      <c r="U196" s="67" t="s">
        <v>47</v>
      </c>
      <c r="V196" s="102">
        <f t="shared" si="53"/>
        <v>2559.2600000000002</v>
      </c>
      <c r="W196" s="68">
        <f t="shared" si="54"/>
        <v>2</v>
      </c>
      <c r="X196" s="111">
        <f t="shared" si="55"/>
        <v>61420.359999999993</v>
      </c>
      <c r="Y196" s="289">
        <v>1627</v>
      </c>
      <c r="Z196" s="289">
        <v>2032</v>
      </c>
      <c r="AA196" s="7"/>
      <c r="AB196" s="7"/>
    </row>
    <row r="197" spans="1:28" ht="28.5" hidden="1" customHeight="1" x14ac:dyDescent="0.2">
      <c r="A197" s="50">
        <v>184</v>
      </c>
      <c r="B197" s="162" t="s">
        <v>880</v>
      </c>
      <c r="C197" s="188" t="s">
        <v>881</v>
      </c>
      <c r="D197" s="292" t="s">
        <v>882</v>
      </c>
      <c r="E197" s="162" t="s">
        <v>848</v>
      </c>
      <c r="F197" s="162" t="s">
        <v>883</v>
      </c>
      <c r="G197" s="162" t="s">
        <v>884</v>
      </c>
      <c r="H197" s="50">
        <v>3</v>
      </c>
      <c r="I197" s="69" t="s">
        <v>47</v>
      </c>
      <c r="J197" s="70">
        <v>8374.26</v>
      </c>
      <c r="K197" s="70">
        <f t="shared" si="56"/>
        <v>33292.86</v>
      </c>
      <c r="L197" s="71">
        <f t="shared" si="39"/>
        <v>41667.120000000003</v>
      </c>
      <c r="M197" s="282">
        <v>13947.29</v>
      </c>
      <c r="N197" s="71"/>
      <c r="O197" s="71">
        <f t="shared" si="57"/>
        <v>27719.83</v>
      </c>
      <c r="P197" s="71"/>
      <c r="Q197" s="71">
        <f t="shared" si="58"/>
        <v>27719.83</v>
      </c>
      <c r="R197" s="122">
        <f t="shared" si="59"/>
        <v>14027.499881670001</v>
      </c>
      <c r="S197" s="71">
        <f t="shared" si="40"/>
        <v>14027.5</v>
      </c>
      <c r="T197" s="71">
        <f t="shared" si="60"/>
        <v>41747.33</v>
      </c>
      <c r="U197" s="72" t="s">
        <v>47</v>
      </c>
      <c r="V197" s="102">
        <f t="shared" si="53"/>
        <v>1669.89</v>
      </c>
      <c r="W197" s="73">
        <f t="shared" si="54"/>
        <v>2</v>
      </c>
      <c r="X197" s="74">
        <f t="shared" si="55"/>
        <v>40075.440000000002</v>
      </c>
      <c r="Y197" s="289">
        <v>1629</v>
      </c>
      <c r="Z197" s="289">
        <v>2034</v>
      </c>
      <c r="AA197" s="7"/>
      <c r="AB197" s="7"/>
    </row>
    <row r="198" spans="1:28" ht="28.5" hidden="1" customHeight="1" x14ac:dyDescent="0.2">
      <c r="A198" s="41">
        <v>185</v>
      </c>
      <c r="B198" s="162" t="s">
        <v>885</v>
      </c>
      <c r="C198" s="188" t="s">
        <v>886</v>
      </c>
      <c r="D198" s="292" t="s">
        <v>887</v>
      </c>
      <c r="E198" s="163" t="s">
        <v>848</v>
      </c>
      <c r="F198" s="162" t="s">
        <v>888</v>
      </c>
      <c r="G198" s="162" t="s">
        <v>889</v>
      </c>
      <c r="H198" s="50">
        <v>4</v>
      </c>
      <c r="I198" s="69" t="s">
        <v>47</v>
      </c>
      <c r="J198" s="70">
        <v>8374.26</v>
      </c>
      <c r="K198" s="70">
        <f t="shared" si="56"/>
        <v>44390.48</v>
      </c>
      <c r="L198" s="71">
        <f t="shared" si="39"/>
        <v>52764.740000000005</v>
      </c>
      <c r="M198" s="282">
        <v>17663.849999999999</v>
      </c>
      <c r="N198" s="71"/>
      <c r="O198" s="71">
        <f t="shared" si="57"/>
        <v>35100.890000000007</v>
      </c>
      <c r="P198" s="71"/>
      <c r="Q198" s="71">
        <f t="shared" si="58"/>
        <v>35100.890000000007</v>
      </c>
      <c r="R198" s="122">
        <f t="shared" si="59"/>
        <v>17763.583950759999</v>
      </c>
      <c r="S198" s="71">
        <f t="shared" si="40"/>
        <v>17763.580000000002</v>
      </c>
      <c r="T198" s="71">
        <f t="shared" si="60"/>
        <v>52864.470000000008</v>
      </c>
      <c r="U198" s="72" t="s">
        <v>47</v>
      </c>
      <c r="V198" s="102">
        <f t="shared" si="53"/>
        <v>2114.58</v>
      </c>
      <c r="W198" s="73">
        <f t="shared" si="54"/>
        <v>2</v>
      </c>
      <c r="X198" s="74">
        <f t="shared" si="55"/>
        <v>50747.890000000007</v>
      </c>
      <c r="Y198" s="289">
        <v>1631</v>
      </c>
      <c r="Z198" s="289">
        <v>2036</v>
      </c>
      <c r="AA198" s="7"/>
      <c r="AB198" s="7"/>
    </row>
    <row r="199" spans="1:28" ht="28.5" hidden="1" customHeight="1" x14ac:dyDescent="0.2">
      <c r="A199" s="50">
        <v>186</v>
      </c>
      <c r="B199" s="162" t="s">
        <v>890</v>
      </c>
      <c r="C199" s="188" t="s">
        <v>891</v>
      </c>
      <c r="D199" s="292" t="s">
        <v>892</v>
      </c>
      <c r="E199" s="162" t="s">
        <v>848</v>
      </c>
      <c r="F199" s="162" t="s">
        <v>893</v>
      </c>
      <c r="G199" s="162" t="s">
        <v>46</v>
      </c>
      <c r="H199" s="50">
        <v>4</v>
      </c>
      <c r="I199" s="69" t="s">
        <v>47</v>
      </c>
      <c r="J199" s="70">
        <v>8374.26</v>
      </c>
      <c r="K199" s="70">
        <f t="shared" si="56"/>
        <v>44390.48</v>
      </c>
      <c r="L199" s="71">
        <f t="shared" si="39"/>
        <v>52764.740000000005</v>
      </c>
      <c r="M199" s="282">
        <v>17663.849999999999</v>
      </c>
      <c r="N199" s="71"/>
      <c r="O199" s="71">
        <f t="shared" si="57"/>
        <v>35100.890000000007</v>
      </c>
      <c r="P199" s="71"/>
      <c r="Q199" s="71">
        <f t="shared" si="58"/>
        <v>35100.890000000007</v>
      </c>
      <c r="R199" s="122">
        <f t="shared" si="59"/>
        <v>17763.583950759999</v>
      </c>
      <c r="S199" s="71">
        <f t="shared" si="40"/>
        <v>17763.580000000002</v>
      </c>
      <c r="T199" s="71">
        <f t="shared" si="60"/>
        <v>52864.470000000008</v>
      </c>
      <c r="U199" s="72" t="s">
        <v>47</v>
      </c>
      <c r="V199" s="102">
        <f t="shared" si="53"/>
        <v>2114.58</v>
      </c>
      <c r="W199" s="73">
        <f t="shared" si="54"/>
        <v>2</v>
      </c>
      <c r="X199" s="74">
        <f t="shared" si="55"/>
        <v>50747.890000000007</v>
      </c>
      <c r="Y199" s="289">
        <v>1633</v>
      </c>
      <c r="Z199" s="289">
        <v>2038</v>
      </c>
      <c r="AA199" s="7"/>
      <c r="AB199" s="7"/>
    </row>
    <row r="200" spans="1:28" ht="28.5" hidden="1" customHeight="1" x14ac:dyDescent="0.2">
      <c r="A200" s="41">
        <v>187</v>
      </c>
      <c r="B200" s="162" t="s">
        <v>894</v>
      </c>
      <c r="C200" s="188" t="s">
        <v>895</v>
      </c>
      <c r="D200" s="292" t="s">
        <v>896</v>
      </c>
      <c r="E200" s="162" t="s">
        <v>848</v>
      </c>
      <c r="F200" s="162" t="s">
        <v>897</v>
      </c>
      <c r="G200" s="162" t="s">
        <v>898</v>
      </c>
      <c r="H200" s="50">
        <v>2</v>
      </c>
      <c r="I200" s="69" t="s">
        <v>47</v>
      </c>
      <c r="J200" s="70">
        <v>8374.26</v>
      </c>
      <c r="K200" s="70">
        <f t="shared" si="56"/>
        <v>22195.24</v>
      </c>
      <c r="L200" s="71">
        <f t="shared" si="39"/>
        <v>30569.5</v>
      </c>
      <c r="M200" s="282">
        <v>10230.73</v>
      </c>
      <c r="N200" s="71"/>
      <c r="O200" s="71">
        <f t="shared" si="57"/>
        <v>20338.77</v>
      </c>
      <c r="P200" s="71"/>
      <c r="Q200" s="71">
        <f t="shared" si="58"/>
        <v>20338.77</v>
      </c>
      <c r="R200" s="122">
        <f t="shared" si="59"/>
        <v>10291.41581258</v>
      </c>
      <c r="S200" s="71">
        <f t="shared" si="40"/>
        <v>10291.42</v>
      </c>
      <c r="T200" s="71">
        <f t="shared" si="60"/>
        <v>30630.190000000002</v>
      </c>
      <c r="U200" s="72" t="s">
        <v>47</v>
      </c>
      <c r="V200" s="102">
        <f t="shared" si="53"/>
        <v>1225.21</v>
      </c>
      <c r="W200" s="73">
        <f t="shared" si="54"/>
        <v>2</v>
      </c>
      <c r="X200" s="74">
        <f t="shared" si="55"/>
        <v>29402.980000000003</v>
      </c>
      <c r="Y200" s="289">
        <v>1634</v>
      </c>
      <c r="Z200" s="289">
        <v>2039</v>
      </c>
      <c r="AA200" s="7"/>
      <c r="AB200" s="7"/>
    </row>
    <row r="201" spans="1:28" ht="28.5" hidden="1" customHeight="1" x14ac:dyDescent="0.2">
      <c r="A201" s="50">
        <v>188</v>
      </c>
      <c r="B201" s="162" t="s">
        <v>899</v>
      </c>
      <c r="C201" s="188" t="s">
        <v>900</v>
      </c>
      <c r="D201" s="292" t="s">
        <v>901</v>
      </c>
      <c r="E201" s="162" t="s">
        <v>848</v>
      </c>
      <c r="F201" s="162" t="s">
        <v>902</v>
      </c>
      <c r="G201" s="162" t="s">
        <v>903</v>
      </c>
      <c r="H201" s="50">
        <v>5</v>
      </c>
      <c r="I201" s="69" t="s">
        <v>47</v>
      </c>
      <c r="J201" s="70">
        <v>8374.26</v>
      </c>
      <c r="K201" s="70">
        <f t="shared" si="56"/>
        <v>55488.1</v>
      </c>
      <c r="L201" s="71">
        <f t="shared" si="39"/>
        <v>63862.36</v>
      </c>
      <c r="M201" s="282">
        <v>21380.41</v>
      </c>
      <c r="N201" s="71"/>
      <c r="O201" s="71">
        <f t="shared" si="57"/>
        <v>42481.95</v>
      </c>
      <c r="P201" s="71"/>
      <c r="Q201" s="71">
        <f t="shared" si="58"/>
        <v>42481.95</v>
      </c>
      <c r="R201" s="122">
        <f t="shared" si="59"/>
        <v>21499.66801985</v>
      </c>
      <c r="S201" s="71">
        <f t="shared" si="40"/>
        <v>21499.67</v>
      </c>
      <c r="T201" s="71">
        <f t="shared" si="60"/>
        <v>63981.619999999995</v>
      </c>
      <c r="U201" s="72" t="s">
        <v>47</v>
      </c>
      <c r="V201" s="102">
        <f t="shared" si="53"/>
        <v>2559.2600000000002</v>
      </c>
      <c r="W201" s="73">
        <f t="shared" si="54"/>
        <v>2</v>
      </c>
      <c r="X201" s="74">
        <f t="shared" si="55"/>
        <v>61420.359999999993</v>
      </c>
      <c r="Y201" s="289">
        <v>1636</v>
      </c>
      <c r="Z201" s="289">
        <v>2041</v>
      </c>
      <c r="AA201" s="7"/>
      <c r="AB201" s="7"/>
    </row>
    <row r="202" spans="1:28" ht="28.5" hidden="1" customHeight="1" x14ac:dyDescent="0.2">
      <c r="A202" s="41">
        <v>189</v>
      </c>
      <c r="B202" s="162" t="s">
        <v>904</v>
      </c>
      <c r="C202" s="188" t="s">
        <v>905</v>
      </c>
      <c r="D202" s="292" t="s">
        <v>906</v>
      </c>
      <c r="E202" s="162" t="s">
        <v>848</v>
      </c>
      <c r="F202" s="162" t="s">
        <v>907</v>
      </c>
      <c r="G202" s="162" t="s">
        <v>908</v>
      </c>
      <c r="H202" s="50">
        <v>3</v>
      </c>
      <c r="I202" s="69" t="s">
        <v>47</v>
      </c>
      <c r="J202" s="70">
        <v>8374.26</v>
      </c>
      <c r="K202" s="70">
        <f t="shared" si="56"/>
        <v>33292.86</v>
      </c>
      <c r="L202" s="71">
        <f t="shared" si="39"/>
        <v>41667.120000000003</v>
      </c>
      <c r="M202" s="282">
        <v>13947.29</v>
      </c>
      <c r="N202" s="71"/>
      <c r="O202" s="71">
        <f t="shared" si="57"/>
        <v>27719.83</v>
      </c>
      <c r="P202" s="71"/>
      <c r="Q202" s="71">
        <f t="shared" si="58"/>
        <v>27719.83</v>
      </c>
      <c r="R202" s="122">
        <f t="shared" si="59"/>
        <v>14027.499881670001</v>
      </c>
      <c r="S202" s="71">
        <f t="shared" si="40"/>
        <v>14027.5</v>
      </c>
      <c r="T202" s="71">
        <f t="shared" si="60"/>
        <v>41747.33</v>
      </c>
      <c r="U202" s="72" t="s">
        <v>47</v>
      </c>
      <c r="V202" s="102">
        <f t="shared" si="53"/>
        <v>1669.89</v>
      </c>
      <c r="W202" s="73">
        <f t="shared" si="54"/>
        <v>2</v>
      </c>
      <c r="X202" s="74">
        <f t="shared" si="55"/>
        <v>40075.440000000002</v>
      </c>
      <c r="Y202" s="289">
        <v>1639</v>
      </c>
      <c r="Z202" s="289">
        <v>2044</v>
      </c>
      <c r="AA202" s="7"/>
      <c r="AB202" s="7"/>
    </row>
    <row r="203" spans="1:28" ht="28.5" hidden="1" customHeight="1" x14ac:dyDescent="0.2">
      <c r="A203" s="50">
        <v>190</v>
      </c>
      <c r="B203" s="162" t="s">
        <v>909</v>
      </c>
      <c r="C203" s="188" t="s">
        <v>910</v>
      </c>
      <c r="D203" s="292" t="s">
        <v>911</v>
      </c>
      <c r="E203" s="162" t="s">
        <v>848</v>
      </c>
      <c r="F203" s="162" t="s">
        <v>912</v>
      </c>
      <c r="G203" s="162" t="s">
        <v>913</v>
      </c>
      <c r="H203" s="50">
        <v>3</v>
      </c>
      <c r="I203" s="69" t="s">
        <v>47</v>
      </c>
      <c r="J203" s="70">
        <v>8374.26</v>
      </c>
      <c r="K203" s="70">
        <f t="shared" si="56"/>
        <v>33292.86</v>
      </c>
      <c r="L203" s="71">
        <f t="shared" si="39"/>
        <v>41667.120000000003</v>
      </c>
      <c r="M203" s="282">
        <v>13947.29</v>
      </c>
      <c r="N203" s="71"/>
      <c r="O203" s="71">
        <f t="shared" si="57"/>
        <v>27719.83</v>
      </c>
      <c r="P203" s="71"/>
      <c r="Q203" s="71">
        <f t="shared" si="58"/>
        <v>27719.83</v>
      </c>
      <c r="R203" s="122">
        <f t="shared" si="59"/>
        <v>14027.499881670001</v>
      </c>
      <c r="S203" s="71">
        <f t="shared" si="40"/>
        <v>14027.5</v>
      </c>
      <c r="T203" s="71">
        <f t="shared" si="60"/>
        <v>41747.33</v>
      </c>
      <c r="U203" s="72" t="s">
        <v>47</v>
      </c>
      <c r="V203" s="102">
        <f t="shared" si="53"/>
        <v>1669.89</v>
      </c>
      <c r="W203" s="73">
        <f t="shared" si="54"/>
        <v>2</v>
      </c>
      <c r="X203" s="74">
        <f t="shared" si="55"/>
        <v>40075.440000000002</v>
      </c>
      <c r="Y203" s="289">
        <v>1641</v>
      </c>
      <c r="Z203" s="289">
        <v>2046</v>
      </c>
      <c r="AA203" s="7"/>
      <c r="AB203" s="7"/>
    </row>
    <row r="204" spans="1:28" ht="28.5" hidden="1" customHeight="1" thickBot="1" x14ac:dyDescent="0.25">
      <c r="A204" s="40">
        <v>191</v>
      </c>
      <c r="B204" s="164" t="s">
        <v>914</v>
      </c>
      <c r="C204" s="193" t="s">
        <v>915</v>
      </c>
      <c r="D204" s="297" t="s">
        <v>916</v>
      </c>
      <c r="E204" s="164" t="s">
        <v>848</v>
      </c>
      <c r="F204" s="164" t="s">
        <v>135</v>
      </c>
      <c r="G204" s="164" t="s">
        <v>917</v>
      </c>
      <c r="H204" s="148">
        <v>3</v>
      </c>
      <c r="I204" s="75" t="s">
        <v>47</v>
      </c>
      <c r="J204" s="70">
        <v>8374.26</v>
      </c>
      <c r="K204" s="70">
        <f t="shared" si="56"/>
        <v>33292.86</v>
      </c>
      <c r="L204" s="76">
        <f t="shared" si="39"/>
        <v>41667.120000000003</v>
      </c>
      <c r="M204" s="285">
        <v>13947.29</v>
      </c>
      <c r="N204" s="76"/>
      <c r="O204" s="76">
        <f t="shared" si="57"/>
        <v>27719.83</v>
      </c>
      <c r="P204" s="76"/>
      <c r="Q204" s="76">
        <f t="shared" si="58"/>
        <v>27719.83</v>
      </c>
      <c r="R204" s="123">
        <f t="shared" si="59"/>
        <v>14027.499881670001</v>
      </c>
      <c r="S204" s="76">
        <f t="shared" si="40"/>
        <v>14027.5</v>
      </c>
      <c r="T204" s="76">
        <f t="shared" si="60"/>
        <v>41747.33</v>
      </c>
      <c r="U204" s="77" t="s">
        <v>47</v>
      </c>
      <c r="V204" s="78">
        <f t="shared" si="53"/>
        <v>1669.89</v>
      </c>
      <c r="W204" s="70">
        <f t="shared" si="54"/>
        <v>2</v>
      </c>
      <c r="X204" s="79">
        <f t="shared" si="55"/>
        <v>40075.440000000002</v>
      </c>
      <c r="Y204" s="334">
        <v>1642</v>
      </c>
      <c r="Z204" s="334">
        <v>2047</v>
      </c>
      <c r="AA204" s="7"/>
      <c r="AB204" s="7"/>
    </row>
    <row r="205" spans="1:28" ht="28.5" hidden="1" customHeight="1" x14ac:dyDescent="0.2">
      <c r="A205" s="23">
        <v>11</v>
      </c>
      <c r="B205" s="156" t="s">
        <v>918</v>
      </c>
      <c r="C205" s="195" t="s">
        <v>919</v>
      </c>
      <c r="D205" s="305" t="s">
        <v>920</v>
      </c>
      <c r="E205" s="156" t="s">
        <v>80</v>
      </c>
      <c r="F205" s="156" t="s">
        <v>102</v>
      </c>
      <c r="G205" s="156" t="s">
        <v>921</v>
      </c>
      <c r="H205" s="42">
        <v>2</v>
      </c>
      <c r="I205" s="52" t="s">
        <v>47</v>
      </c>
      <c r="J205" s="53">
        <v>8374.26</v>
      </c>
      <c r="K205" s="53">
        <f>ROUND(K$10*H205,2)</f>
        <v>22195.24</v>
      </c>
      <c r="L205" s="54">
        <f>J205+K205</f>
        <v>30569.5</v>
      </c>
      <c r="M205" s="279">
        <v>10230.719999999999</v>
      </c>
      <c r="N205" s="54"/>
      <c r="O205" s="54">
        <f>L205-M205</f>
        <v>20338.78</v>
      </c>
      <c r="P205" s="54"/>
      <c r="Q205" s="54">
        <f>O205+P205</f>
        <v>20338.78</v>
      </c>
      <c r="R205" s="118">
        <f t="shared" si="59"/>
        <v>10291.41581258</v>
      </c>
      <c r="S205" s="54">
        <f t="shared" si="40"/>
        <v>10291.42</v>
      </c>
      <c r="T205" s="135">
        <f>Q205+S205</f>
        <v>30630.199999999997</v>
      </c>
      <c r="U205" s="136"/>
      <c r="V205" s="137"/>
      <c r="W205" s="137"/>
      <c r="X205" s="55"/>
      <c r="Y205" s="343"/>
      <c r="Z205" s="335"/>
      <c r="AA205" s="7"/>
      <c r="AB205" s="7"/>
    </row>
    <row r="206" spans="1:28" ht="28.5" hidden="1" customHeight="1" x14ac:dyDescent="0.2">
      <c r="A206" s="24">
        <v>192</v>
      </c>
      <c r="B206" s="158" t="s">
        <v>922</v>
      </c>
      <c r="C206" s="185" t="s">
        <v>919</v>
      </c>
      <c r="D206" s="301" t="s">
        <v>920</v>
      </c>
      <c r="E206" s="158" t="s">
        <v>351</v>
      </c>
      <c r="F206" s="158" t="s">
        <v>923</v>
      </c>
      <c r="G206" s="243" t="s">
        <v>924</v>
      </c>
      <c r="H206" s="131">
        <v>2</v>
      </c>
      <c r="I206" s="56" t="s">
        <v>47</v>
      </c>
      <c r="J206" s="57">
        <v>8374.26</v>
      </c>
      <c r="K206" s="57">
        <f>ROUND(K$10*H206,2)</f>
        <v>22195.24</v>
      </c>
      <c r="L206" s="58">
        <f>J206+K206</f>
        <v>30569.5</v>
      </c>
      <c r="M206" s="280">
        <v>10230.73</v>
      </c>
      <c r="N206" s="58"/>
      <c r="O206" s="58">
        <f>L206-M206</f>
        <v>20338.77</v>
      </c>
      <c r="P206" s="58"/>
      <c r="Q206" s="58">
        <f>O206+P206</f>
        <v>20338.77</v>
      </c>
      <c r="R206" s="119">
        <f t="shared" si="59"/>
        <v>10291.41581258</v>
      </c>
      <c r="S206" s="58">
        <f t="shared" ref="S206:S242" si="61">ROUND(R206,2)</f>
        <v>10291.42</v>
      </c>
      <c r="T206" s="139">
        <f>Q206+S206</f>
        <v>30630.190000000002</v>
      </c>
      <c r="U206" s="241"/>
      <c r="V206" s="242"/>
      <c r="W206" s="242"/>
      <c r="X206" s="59"/>
      <c r="Y206" s="344"/>
      <c r="Z206" s="336"/>
      <c r="AA206" s="7"/>
      <c r="AB206" s="108"/>
    </row>
    <row r="207" spans="1:28" ht="28.5" hidden="1" customHeight="1" x14ac:dyDescent="0.2">
      <c r="A207" s="24">
        <v>193</v>
      </c>
      <c r="B207" s="158" t="s">
        <v>925</v>
      </c>
      <c r="C207" s="188" t="s">
        <v>919</v>
      </c>
      <c r="D207" s="301" t="s">
        <v>920</v>
      </c>
      <c r="E207" s="158" t="s">
        <v>926</v>
      </c>
      <c r="F207" s="158" t="s">
        <v>927</v>
      </c>
      <c r="G207" s="158" t="s">
        <v>924</v>
      </c>
      <c r="H207" s="131">
        <v>3</v>
      </c>
      <c r="I207" s="56" t="s">
        <v>47</v>
      </c>
      <c r="J207" s="57">
        <v>8374.26</v>
      </c>
      <c r="K207" s="57">
        <f t="shared" si="56"/>
        <v>33292.86</v>
      </c>
      <c r="L207" s="58">
        <f t="shared" ref="L207:L240" si="62">J207+K207</f>
        <v>41667.120000000003</v>
      </c>
      <c r="M207" s="280">
        <v>13947.29</v>
      </c>
      <c r="N207" s="58"/>
      <c r="O207" s="58">
        <f t="shared" si="57"/>
        <v>27719.83</v>
      </c>
      <c r="P207" s="58"/>
      <c r="Q207" s="58">
        <f t="shared" si="58"/>
        <v>27719.83</v>
      </c>
      <c r="R207" s="119">
        <f t="shared" si="59"/>
        <v>14027.499881670001</v>
      </c>
      <c r="S207" s="58">
        <f t="shared" si="61"/>
        <v>14027.5</v>
      </c>
      <c r="T207" s="139">
        <f t="shared" si="60"/>
        <v>41747.33</v>
      </c>
      <c r="U207" s="140"/>
      <c r="V207" s="141"/>
      <c r="W207" s="141"/>
      <c r="X207" s="82"/>
      <c r="Y207" s="344"/>
      <c r="Z207" s="336"/>
      <c r="AA207" s="7"/>
      <c r="AB207" s="7"/>
    </row>
    <row r="208" spans="1:28" ht="28.5" hidden="1" customHeight="1" thickBot="1" x14ac:dyDescent="0.25">
      <c r="A208" s="30"/>
      <c r="B208" s="167"/>
      <c r="C208" s="194"/>
      <c r="D208" s="299"/>
      <c r="E208" s="167"/>
      <c r="F208" s="167"/>
      <c r="G208" s="167"/>
      <c r="H208" s="31"/>
      <c r="I208" s="31"/>
      <c r="J208" s="85"/>
      <c r="K208" s="85"/>
      <c r="L208" s="85"/>
      <c r="M208" s="85"/>
      <c r="N208" s="85"/>
      <c r="O208" s="85"/>
      <c r="P208" s="85"/>
      <c r="Q208" s="85"/>
      <c r="R208" s="126"/>
      <c r="S208" s="183"/>
      <c r="T208" s="61">
        <f>SUM(T205:T207)</f>
        <v>103007.72</v>
      </c>
      <c r="U208" s="352" t="s">
        <v>97</v>
      </c>
      <c r="V208" s="87">
        <f>IF(U208="no",ROUND(T208*4/100,2), 0)</f>
        <v>0</v>
      </c>
      <c r="W208" s="87">
        <f>IF(U208="no",2,0)</f>
        <v>0</v>
      </c>
      <c r="X208" s="213">
        <f>T208-V208-W208</f>
        <v>103007.72</v>
      </c>
      <c r="Y208" s="289">
        <v>1644</v>
      </c>
      <c r="Z208" s="289">
        <v>2049</v>
      </c>
      <c r="AA208" s="7"/>
      <c r="AB208" s="7"/>
    </row>
    <row r="209" spans="1:28" ht="28.5" hidden="1" customHeight="1" thickBot="1" x14ac:dyDescent="0.25">
      <c r="A209" s="41">
        <v>194</v>
      </c>
      <c r="B209" s="168" t="s">
        <v>928</v>
      </c>
      <c r="C209" s="198" t="s">
        <v>929</v>
      </c>
      <c r="D209" s="306" t="s">
        <v>930</v>
      </c>
      <c r="E209" s="168" t="s">
        <v>848</v>
      </c>
      <c r="F209" s="169" t="s">
        <v>931</v>
      </c>
      <c r="G209" s="169" t="s">
        <v>932</v>
      </c>
      <c r="H209" s="40">
        <v>2</v>
      </c>
      <c r="I209" s="88" t="s">
        <v>47</v>
      </c>
      <c r="J209" s="65">
        <v>8374.26</v>
      </c>
      <c r="K209" s="65">
        <f t="shared" ref="K209:K211" si="63">ROUND(K$10*H209,2)</f>
        <v>22195.24</v>
      </c>
      <c r="L209" s="89">
        <f t="shared" si="62"/>
        <v>30569.5</v>
      </c>
      <c r="M209" s="287">
        <v>6514.17</v>
      </c>
      <c r="N209" s="89"/>
      <c r="O209" s="89">
        <f>L209-M209</f>
        <v>24055.33</v>
      </c>
      <c r="P209" s="89"/>
      <c r="Q209" s="89">
        <f>O209+P209</f>
        <v>24055.33</v>
      </c>
      <c r="R209" s="127">
        <f>ROUND(X$4/L$249*L209,8)</f>
        <v>10291.41581258</v>
      </c>
      <c r="S209" s="90">
        <f t="shared" si="61"/>
        <v>10291.42</v>
      </c>
      <c r="T209" s="89">
        <f t="shared" ref="T209:T211" si="64">Q209+S209</f>
        <v>34346.75</v>
      </c>
      <c r="U209" s="91" t="s">
        <v>47</v>
      </c>
      <c r="V209" s="78">
        <f>IF(U209="no",ROUND(T209*4/100,2), 0)</f>
        <v>1373.87</v>
      </c>
      <c r="W209" s="65">
        <f>IF(U209="no",2,0)</f>
        <v>2</v>
      </c>
      <c r="X209" s="92">
        <f>T209-V209-W209</f>
        <v>32970.879999999997</v>
      </c>
      <c r="Y209" s="341">
        <v>1645</v>
      </c>
      <c r="Z209" s="341">
        <v>2050</v>
      </c>
      <c r="AA209" s="7"/>
      <c r="AB209" s="7"/>
    </row>
    <row r="210" spans="1:28" ht="28.5" hidden="1" customHeight="1" x14ac:dyDescent="0.2">
      <c r="A210" s="23">
        <v>195</v>
      </c>
      <c r="B210" s="156" t="s">
        <v>933</v>
      </c>
      <c r="C210" s="195" t="s">
        <v>934</v>
      </c>
      <c r="D210" s="291" t="s">
        <v>935</v>
      </c>
      <c r="E210" s="156" t="s">
        <v>230</v>
      </c>
      <c r="F210" s="157" t="s">
        <v>936</v>
      </c>
      <c r="G210" s="156" t="s">
        <v>937</v>
      </c>
      <c r="H210" s="131">
        <v>3</v>
      </c>
      <c r="I210" s="52" t="s">
        <v>47</v>
      </c>
      <c r="J210" s="53">
        <v>8374.26</v>
      </c>
      <c r="K210" s="53">
        <f t="shared" si="63"/>
        <v>33292.86</v>
      </c>
      <c r="L210" s="53">
        <f t="shared" si="62"/>
        <v>41667.120000000003</v>
      </c>
      <c r="M210" s="279">
        <v>13947.29</v>
      </c>
      <c r="N210" s="53"/>
      <c r="O210" s="53">
        <f>L210-M210</f>
        <v>27719.83</v>
      </c>
      <c r="P210" s="53"/>
      <c r="Q210" s="53">
        <f>O210+P210</f>
        <v>27719.83</v>
      </c>
      <c r="R210" s="118">
        <f>ROUND(X$4/L$249*L210,8)</f>
        <v>14027.499881670001</v>
      </c>
      <c r="S210" s="54">
        <f t="shared" si="61"/>
        <v>14027.5</v>
      </c>
      <c r="T210" s="54">
        <f t="shared" si="64"/>
        <v>41747.33</v>
      </c>
      <c r="U210" s="80"/>
      <c r="V210" s="55"/>
      <c r="W210" s="55"/>
      <c r="X210" s="55"/>
      <c r="Y210" s="343"/>
      <c r="Z210" s="335"/>
      <c r="AA210" s="7"/>
      <c r="AB210" s="7"/>
    </row>
    <row r="211" spans="1:28" ht="28.5" hidden="1" customHeight="1" x14ac:dyDescent="0.2">
      <c r="A211" s="24">
        <v>196</v>
      </c>
      <c r="B211" s="158" t="s">
        <v>938</v>
      </c>
      <c r="C211" s="188" t="s">
        <v>934</v>
      </c>
      <c r="D211" s="292" t="s">
        <v>935</v>
      </c>
      <c r="E211" s="158" t="s">
        <v>848</v>
      </c>
      <c r="F211" s="159" t="s">
        <v>939</v>
      </c>
      <c r="G211" s="158" t="s">
        <v>937</v>
      </c>
      <c r="H211" s="131">
        <v>3</v>
      </c>
      <c r="I211" s="56" t="s">
        <v>47</v>
      </c>
      <c r="J211" s="93">
        <v>8374.26</v>
      </c>
      <c r="K211" s="93">
        <f t="shared" si="63"/>
        <v>33292.86</v>
      </c>
      <c r="L211" s="93">
        <f t="shared" si="62"/>
        <v>41667.120000000003</v>
      </c>
      <c r="M211" s="288">
        <v>17663.849999999999</v>
      </c>
      <c r="N211" s="93"/>
      <c r="O211" s="93">
        <f>L211-M211</f>
        <v>24003.270000000004</v>
      </c>
      <c r="P211" s="93"/>
      <c r="Q211" s="93">
        <f>O211+P211</f>
        <v>24003.270000000004</v>
      </c>
      <c r="R211" s="128">
        <f>ROUND(X$4/L$249*L211,8)</f>
        <v>14027.499881670001</v>
      </c>
      <c r="S211" s="94">
        <f t="shared" si="61"/>
        <v>14027.5</v>
      </c>
      <c r="T211" s="58">
        <f t="shared" si="64"/>
        <v>38030.770000000004</v>
      </c>
      <c r="U211" s="81"/>
      <c r="V211" s="82"/>
      <c r="W211" s="82"/>
      <c r="X211" s="82"/>
      <c r="Y211" s="345"/>
      <c r="Z211" s="337"/>
      <c r="AA211" s="7"/>
      <c r="AB211" s="7"/>
    </row>
    <row r="212" spans="1:28" ht="28.5" hidden="1" customHeight="1" thickBot="1" x14ac:dyDescent="0.25">
      <c r="A212" s="30"/>
      <c r="B212" s="167"/>
      <c r="C212" s="194"/>
      <c r="D212" s="299"/>
      <c r="E212" s="167"/>
      <c r="F212" s="167"/>
      <c r="G212" s="167"/>
      <c r="H212" s="31"/>
      <c r="I212" s="31"/>
      <c r="J212" s="85"/>
      <c r="K212" s="85"/>
      <c r="L212" s="85"/>
      <c r="M212" s="85"/>
      <c r="N212" s="85"/>
      <c r="O212" s="85"/>
      <c r="P212" s="85"/>
      <c r="Q212" s="85"/>
      <c r="R212" s="126"/>
      <c r="S212" s="183"/>
      <c r="T212" s="95">
        <f>SUM(T210:T211)</f>
        <v>79778.100000000006</v>
      </c>
      <c r="U212" s="202" t="s">
        <v>97</v>
      </c>
      <c r="V212" s="63">
        <f t="shared" ref="V212:V223" si="65">IF(U212="no",ROUND(T212*4/100,2), 0)</f>
        <v>0</v>
      </c>
      <c r="W212" s="63">
        <f t="shared" ref="W212:W223" si="66">IF(U212="no",2,0)</f>
        <v>0</v>
      </c>
      <c r="X212" s="212">
        <f t="shared" ref="X212:X223" si="67">T212-V212-W212</f>
        <v>79778.100000000006</v>
      </c>
      <c r="Y212" s="338">
        <v>1646</v>
      </c>
      <c r="Z212" s="338">
        <v>2051</v>
      </c>
      <c r="AA212" s="7"/>
      <c r="AB212" s="7"/>
    </row>
    <row r="213" spans="1:28" ht="28.5" hidden="1" customHeight="1" x14ac:dyDescent="0.2">
      <c r="A213" s="41">
        <v>197</v>
      </c>
      <c r="B213" s="162" t="s">
        <v>940</v>
      </c>
      <c r="C213" s="188" t="s">
        <v>941</v>
      </c>
      <c r="D213" s="292" t="s">
        <v>942</v>
      </c>
      <c r="E213" s="162" t="s">
        <v>943</v>
      </c>
      <c r="F213" s="162" t="s">
        <v>944</v>
      </c>
      <c r="G213" s="162" t="s">
        <v>945</v>
      </c>
      <c r="H213" s="50">
        <v>1</v>
      </c>
      <c r="I213" s="69" t="s">
        <v>47</v>
      </c>
      <c r="J213" s="70">
        <v>8374.26</v>
      </c>
      <c r="K213" s="70">
        <f t="shared" ref="K213:K225" si="68">ROUND(K$10*H213,2)</f>
        <v>11097.62</v>
      </c>
      <c r="L213" s="71">
        <f t="shared" si="62"/>
        <v>19471.88</v>
      </c>
      <c r="M213" s="282">
        <v>6514.17</v>
      </c>
      <c r="N213" s="71"/>
      <c r="O213" s="71">
        <f t="shared" ref="O213:O225" si="69">L213-M213</f>
        <v>12957.710000000001</v>
      </c>
      <c r="P213" s="71"/>
      <c r="Q213" s="71">
        <f t="shared" ref="Q213:Q225" si="70">O213+P213</f>
        <v>12957.710000000001</v>
      </c>
      <c r="R213" s="122">
        <f t="shared" ref="R213:R224" si="71">ROUND(X$4/L$249*L213,8)</f>
        <v>6555.33174349</v>
      </c>
      <c r="S213" s="96">
        <f t="shared" si="61"/>
        <v>6555.33</v>
      </c>
      <c r="T213" s="71">
        <f t="shared" ref="T213:T225" si="72">Q213+S213</f>
        <v>19513.04</v>
      </c>
      <c r="U213" s="72" t="s">
        <v>47</v>
      </c>
      <c r="V213" s="102">
        <f t="shared" si="65"/>
        <v>780.52</v>
      </c>
      <c r="W213" s="73">
        <f t="shared" si="66"/>
        <v>2</v>
      </c>
      <c r="X213" s="74">
        <f t="shared" si="67"/>
        <v>18730.52</v>
      </c>
      <c r="Y213" s="289">
        <v>1649</v>
      </c>
      <c r="Z213" s="289">
        <v>2054</v>
      </c>
      <c r="AA213" s="7"/>
      <c r="AB213" s="7"/>
    </row>
    <row r="214" spans="1:28" ht="28.5" hidden="1" customHeight="1" x14ac:dyDescent="0.2">
      <c r="A214" s="50">
        <v>198</v>
      </c>
      <c r="B214" s="162" t="s">
        <v>946</v>
      </c>
      <c r="C214" s="188" t="s">
        <v>947</v>
      </c>
      <c r="D214" s="292" t="s">
        <v>948</v>
      </c>
      <c r="E214" s="163" t="s">
        <v>943</v>
      </c>
      <c r="F214" s="162" t="s">
        <v>949</v>
      </c>
      <c r="G214" s="162" t="s">
        <v>950</v>
      </c>
      <c r="H214" s="50">
        <v>3</v>
      </c>
      <c r="I214" s="69" t="s">
        <v>47</v>
      </c>
      <c r="J214" s="70">
        <v>8374.26</v>
      </c>
      <c r="K214" s="70">
        <f t="shared" si="68"/>
        <v>33292.86</v>
      </c>
      <c r="L214" s="71">
        <f t="shared" si="62"/>
        <v>41667.120000000003</v>
      </c>
      <c r="M214" s="282">
        <v>13947.29</v>
      </c>
      <c r="N214" s="71"/>
      <c r="O214" s="71">
        <f t="shared" si="69"/>
        <v>27719.83</v>
      </c>
      <c r="P214" s="71"/>
      <c r="Q214" s="71">
        <f t="shared" si="70"/>
        <v>27719.83</v>
      </c>
      <c r="R214" s="122">
        <f t="shared" si="71"/>
        <v>14027.499881670001</v>
      </c>
      <c r="S214" s="96">
        <f t="shared" si="61"/>
        <v>14027.5</v>
      </c>
      <c r="T214" s="71">
        <f t="shared" si="72"/>
        <v>41747.33</v>
      </c>
      <c r="U214" s="72" t="s">
        <v>47</v>
      </c>
      <c r="V214" s="102">
        <f t="shared" si="65"/>
        <v>1669.89</v>
      </c>
      <c r="W214" s="73">
        <f t="shared" si="66"/>
        <v>2</v>
      </c>
      <c r="X214" s="74">
        <f t="shared" si="67"/>
        <v>40075.440000000002</v>
      </c>
      <c r="Y214" s="289">
        <v>1650</v>
      </c>
      <c r="Z214" s="289">
        <v>2055</v>
      </c>
      <c r="AA214" s="7"/>
      <c r="AB214" s="7"/>
    </row>
    <row r="215" spans="1:28" ht="28.5" hidden="1" customHeight="1" x14ac:dyDescent="0.2">
      <c r="A215" s="41">
        <v>199</v>
      </c>
      <c r="B215" s="162" t="s">
        <v>951</v>
      </c>
      <c r="C215" s="188" t="s">
        <v>952</v>
      </c>
      <c r="D215" s="292" t="s">
        <v>953</v>
      </c>
      <c r="E215" s="162" t="s">
        <v>943</v>
      </c>
      <c r="F215" s="162" t="s">
        <v>275</v>
      </c>
      <c r="G215" s="162" t="s">
        <v>954</v>
      </c>
      <c r="H215" s="50">
        <v>5</v>
      </c>
      <c r="I215" s="69" t="s">
        <v>47</v>
      </c>
      <c r="J215" s="70">
        <v>8374.26</v>
      </c>
      <c r="K215" s="70">
        <f t="shared" si="68"/>
        <v>55488.1</v>
      </c>
      <c r="L215" s="71">
        <f t="shared" si="62"/>
        <v>63862.36</v>
      </c>
      <c r="M215" s="282">
        <v>21380.41</v>
      </c>
      <c r="N215" s="71"/>
      <c r="O215" s="71">
        <f t="shared" si="69"/>
        <v>42481.95</v>
      </c>
      <c r="P215" s="71"/>
      <c r="Q215" s="71">
        <f t="shared" si="70"/>
        <v>42481.95</v>
      </c>
      <c r="R215" s="122">
        <f t="shared" si="71"/>
        <v>21499.66801985</v>
      </c>
      <c r="S215" s="96">
        <f t="shared" si="61"/>
        <v>21499.67</v>
      </c>
      <c r="T215" s="71">
        <f t="shared" si="72"/>
        <v>63981.619999999995</v>
      </c>
      <c r="U215" s="72" t="s">
        <v>47</v>
      </c>
      <c r="V215" s="102">
        <f t="shared" si="65"/>
        <v>2559.2600000000002</v>
      </c>
      <c r="W215" s="73">
        <f t="shared" si="66"/>
        <v>2</v>
      </c>
      <c r="X215" s="74">
        <f t="shared" si="67"/>
        <v>61420.359999999993</v>
      </c>
      <c r="Y215" s="289">
        <v>1652</v>
      </c>
      <c r="Z215" s="289">
        <v>2057</v>
      </c>
      <c r="AA215" s="7"/>
      <c r="AB215" s="7"/>
    </row>
    <row r="216" spans="1:28" ht="28.5" hidden="1" customHeight="1" x14ac:dyDescent="0.2">
      <c r="A216" s="50">
        <v>200</v>
      </c>
      <c r="B216" s="162" t="s">
        <v>955</v>
      </c>
      <c r="C216" s="188" t="s">
        <v>956</v>
      </c>
      <c r="D216" s="292" t="s">
        <v>957</v>
      </c>
      <c r="E216" s="162" t="s">
        <v>943</v>
      </c>
      <c r="F216" s="162" t="s">
        <v>496</v>
      </c>
      <c r="G216" s="162" t="s">
        <v>958</v>
      </c>
      <c r="H216" s="50">
        <v>1</v>
      </c>
      <c r="I216" s="69" t="s">
        <v>47</v>
      </c>
      <c r="J216" s="70">
        <v>8374.26</v>
      </c>
      <c r="K216" s="70">
        <f t="shared" si="68"/>
        <v>11097.62</v>
      </c>
      <c r="L216" s="71">
        <f t="shared" si="62"/>
        <v>19471.88</v>
      </c>
      <c r="M216" s="282">
        <v>10230.73</v>
      </c>
      <c r="N216" s="71"/>
      <c r="O216" s="71">
        <f t="shared" si="69"/>
        <v>9241.1500000000015</v>
      </c>
      <c r="P216" s="71"/>
      <c r="Q216" s="71">
        <f t="shared" si="70"/>
        <v>9241.1500000000015</v>
      </c>
      <c r="R216" s="122">
        <f t="shared" si="71"/>
        <v>6555.33174349</v>
      </c>
      <c r="S216" s="96">
        <f t="shared" si="61"/>
        <v>6555.33</v>
      </c>
      <c r="T216" s="71">
        <f t="shared" si="72"/>
        <v>15796.480000000001</v>
      </c>
      <c r="U216" s="72" t="s">
        <v>47</v>
      </c>
      <c r="V216" s="102">
        <f t="shared" si="65"/>
        <v>631.86</v>
      </c>
      <c r="W216" s="73">
        <f t="shared" si="66"/>
        <v>2</v>
      </c>
      <c r="X216" s="74">
        <f t="shared" si="67"/>
        <v>15162.62</v>
      </c>
      <c r="Y216" s="289">
        <v>1654</v>
      </c>
      <c r="Z216" s="289">
        <v>2059</v>
      </c>
      <c r="AA216" s="7"/>
      <c r="AB216" s="7"/>
    </row>
    <row r="217" spans="1:28" ht="28.5" hidden="1" customHeight="1" x14ac:dyDescent="0.2">
      <c r="A217" s="41">
        <v>201</v>
      </c>
      <c r="B217" s="162" t="s">
        <v>959</v>
      </c>
      <c r="C217" s="188" t="s">
        <v>960</v>
      </c>
      <c r="D217" s="292" t="s">
        <v>961</v>
      </c>
      <c r="E217" s="162" t="s">
        <v>943</v>
      </c>
      <c r="F217" s="162" t="s">
        <v>962</v>
      </c>
      <c r="G217" s="162" t="s">
        <v>963</v>
      </c>
      <c r="H217" s="50">
        <v>1</v>
      </c>
      <c r="I217" s="69" t="s">
        <v>47</v>
      </c>
      <c r="J217" s="70">
        <v>8374.26</v>
      </c>
      <c r="K217" s="70">
        <f t="shared" si="68"/>
        <v>11097.62</v>
      </c>
      <c r="L217" s="71">
        <f t="shared" si="62"/>
        <v>19471.88</v>
      </c>
      <c r="M217" s="282">
        <v>6514.17</v>
      </c>
      <c r="N217" s="71"/>
      <c r="O217" s="71">
        <f t="shared" si="69"/>
        <v>12957.710000000001</v>
      </c>
      <c r="P217" s="71"/>
      <c r="Q217" s="71">
        <f t="shared" si="70"/>
        <v>12957.710000000001</v>
      </c>
      <c r="R217" s="122">
        <f t="shared" si="71"/>
        <v>6555.33174349</v>
      </c>
      <c r="S217" s="96">
        <f t="shared" si="61"/>
        <v>6555.33</v>
      </c>
      <c r="T217" s="71">
        <f t="shared" si="72"/>
        <v>19513.04</v>
      </c>
      <c r="U217" s="72" t="s">
        <v>47</v>
      </c>
      <c r="V217" s="102">
        <f t="shared" si="65"/>
        <v>780.52</v>
      </c>
      <c r="W217" s="73">
        <f t="shared" si="66"/>
        <v>2</v>
      </c>
      <c r="X217" s="74">
        <f t="shared" si="67"/>
        <v>18730.52</v>
      </c>
      <c r="Y217" s="289">
        <v>1655</v>
      </c>
      <c r="Z217" s="289">
        <v>2060</v>
      </c>
      <c r="AA217" s="7"/>
      <c r="AB217" s="7"/>
    </row>
    <row r="218" spans="1:28" ht="28.5" hidden="1" customHeight="1" x14ac:dyDescent="0.2">
      <c r="A218" s="50">
        <v>202</v>
      </c>
      <c r="B218" s="162" t="s">
        <v>964</v>
      </c>
      <c r="C218" s="188" t="s">
        <v>965</v>
      </c>
      <c r="D218" s="292" t="s">
        <v>966</v>
      </c>
      <c r="E218" s="162" t="s">
        <v>943</v>
      </c>
      <c r="F218" s="162" t="s">
        <v>967</v>
      </c>
      <c r="G218" s="162" t="s">
        <v>968</v>
      </c>
      <c r="H218" s="50">
        <v>1</v>
      </c>
      <c r="I218" s="69" t="s">
        <v>47</v>
      </c>
      <c r="J218" s="70">
        <v>8374.26</v>
      </c>
      <c r="K218" s="70">
        <f t="shared" si="68"/>
        <v>11097.62</v>
      </c>
      <c r="L218" s="71">
        <f t="shared" si="62"/>
        <v>19471.88</v>
      </c>
      <c r="M218" s="282">
        <v>6514.17</v>
      </c>
      <c r="N218" s="71"/>
      <c r="O218" s="71">
        <f t="shared" si="69"/>
        <v>12957.710000000001</v>
      </c>
      <c r="P218" s="71"/>
      <c r="Q218" s="71">
        <f t="shared" si="70"/>
        <v>12957.710000000001</v>
      </c>
      <c r="R218" s="122">
        <f t="shared" si="71"/>
        <v>6555.33174349</v>
      </c>
      <c r="S218" s="96">
        <f t="shared" si="61"/>
        <v>6555.33</v>
      </c>
      <c r="T218" s="71">
        <f t="shared" si="72"/>
        <v>19513.04</v>
      </c>
      <c r="U218" s="72" t="s">
        <v>47</v>
      </c>
      <c r="V218" s="102">
        <f t="shared" si="65"/>
        <v>780.52</v>
      </c>
      <c r="W218" s="73">
        <f t="shared" si="66"/>
        <v>2</v>
      </c>
      <c r="X218" s="74">
        <f t="shared" si="67"/>
        <v>18730.52</v>
      </c>
      <c r="Y218" s="289">
        <v>1657</v>
      </c>
      <c r="Z218" s="289">
        <v>2062</v>
      </c>
      <c r="AA218" s="7"/>
      <c r="AB218" s="7"/>
    </row>
    <row r="219" spans="1:28" ht="28.5" hidden="1" customHeight="1" x14ac:dyDescent="0.2">
      <c r="A219" s="41">
        <v>203</v>
      </c>
      <c r="B219" s="162" t="s">
        <v>969</v>
      </c>
      <c r="C219" s="188" t="s">
        <v>970</v>
      </c>
      <c r="D219" s="301" t="s">
        <v>971</v>
      </c>
      <c r="E219" s="162" t="s">
        <v>972</v>
      </c>
      <c r="F219" s="162" t="s">
        <v>317</v>
      </c>
      <c r="G219" s="162" t="s">
        <v>353</v>
      </c>
      <c r="H219" s="50">
        <v>3</v>
      </c>
      <c r="I219" s="69" t="s">
        <v>47</v>
      </c>
      <c r="J219" s="70">
        <v>8374.26</v>
      </c>
      <c r="K219" s="70">
        <f t="shared" si="68"/>
        <v>33292.86</v>
      </c>
      <c r="L219" s="71">
        <f t="shared" si="62"/>
        <v>41667.120000000003</v>
      </c>
      <c r="M219" s="282">
        <v>13947.29</v>
      </c>
      <c r="N219" s="71"/>
      <c r="O219" s="71">
        <f t="shared" si="69"/>
        <v>27719.83</v>
      </c>
      <c r="P219" s="71"/>
      <c r="Q219" s="71">
        <f t="shared" si="70"/>
        <v>27719.83</v>
      </c>
      <c r="R219" s="122">
        <f t="shared" si="71"/>
        <v>14027.499881670001</v>
      </c>
      <c r="S219" s="96">
        <f t="shared" si="61"/>
        <v>14027.5</v>
      </c>
      <c r="T219" s="71">
        <f t="shared" si="72"/>
        <v>41747.33</v>
      </c>
      <c r="U219" s="72" t="s">
        <v>47</v>
      </c>
      <c r="V219" s="102">
        <f t="shared" si="65"/>
        <v>1669.89</v>
      </c>
      <c r="W219" s="73">
        <f t="shared" si="66"/>
        <v>2</v>
      </c>
      <c r="X219" s="74">
        <f t="shared" si="67"/>
        <v>40075.440000000002</v>
      </c>
      <c r="Y219" s="289">
        <v>1659</v>
      </c>
      <c r="Z219" s="289">
        <v>2064</v>
      </c>
      <c r="AA219" s="7"/>
      <c r="AB219" s="7"/>
    </row>
    <row r="220" spans="1:28" ht="28.5" hidden="1" customHeight="1" x14ac:dyDescent="0.2">
      <c r="A220" s="50">
        <v>204</v>
      </c>
      <c r="B220" s="162" t="s">
        <v>973</v>
      </c>
      <c r="C220" s="188" t="s">
        <v>974</v>
      </c>
      <c r="D220" s="301" t="s">
        <v>975</v>
      </c>
      <c r="E220" s="162" t="s">
        <v>972</v>
      </c>
      <c r="F220" s="162" t="s">
        <v>697</v>
      </c>
      <c r="G220" s="162" t="s">
        <v>976</v>
      </c>
      <c r="H220" s="50">
        <v>3</v>
      </c>
      <c r="I220" s="69" t="s">
        <v>47</v>
      </c>
      <c r="J220" s="70">
        <v>8374.26</v>
      </c>
      <c r="K220" s="70">
        <f t="shared" si="68"/>
        <v>33292.86</v>
      </c>
      <c r="L220" s="71">
        <f t="shared" si="62"/>
        <v>41667.120000000003</v>
      </c>
      <c r="M220" s="282">
        <v>17663.849999999999</v>
      </c>
      <c r="N220" s="71"/>
      <c r="O220" s="71">
        <f t="shared" si="69"/>
        <v>24003.270000000004</v>
      </c>
      <c r="P220" s="71"/>
      <c r="Q220" s="71">
        <f t="shared" si="70"/>
        <v>24003.270000000004</v>
      </c>
      <c r="R220" s="122">
        <f t="shared" si="71"/>
        <v>14027.499881670001</v>
      </c>
      <c r="S220" s="96">
        <f t="shared" si="61"/>
        <v>14027.5</v>
      </c>
      <c r="T220" s="71">
        <f t="shared" si="72"/>
        <v>38030.770000000004</v>
      </c>
      <c r="U220" s="72" t="s">
        <v>47</v>
      </c>
      <c r="V220" s="102">
        <f t="shared" si="65"/>
        <v>1521.23</v>
      </c>
      <c r="W220" s="73">
        <f t="shared" si="66"/>
        <v>2</v>
      </c>
      <c r="X220" s="74">
        <f t="shared" si="67"/>
        <v>36507.54</v>
      </c>
      <c r="Y220" s="289">
        <v>1660</v>
      </c>
      <c r="Z220" s="289">
        <v>2065</v>
      </c>
      <c r="AA220" s="7"/>
      <c r="AB220" s="7"/>
    </row>
    <row r="221" spans="1:28" ht="28.5" hidden="1" customHeight="1" x14ac:dyDescent="0.2">
      <c r="A221" s="41">
        <v>205</v>
      </c>
      <c r="B221" s="162" t="s">
        <v>977</v>
      </c>
      <c r="C221" s="188" t="s">
        <v>978</v>
      </c>
      <c r="D221" s="292" t="s">
        <v>979</v>
      </c>
      <c r="E221" s="162" t="s">
        <v>972</v>
      </c>
      <c r="F221" s="162" t="s">
        <v>967</v>
      </c>
      <c r="G221" s="162" t="s">
        <v>226</v>
      </c>
      <c r="H221" s="50">
        <v>2</v>
      </c>
      <c r="I221" s="69" t="s">
        <v>47</v>
      </c>
      <c r="J221" s="70">
        <v>8374.26</v>
      </c>
      <c r="K221" s="70">
        <f t="shared" si="68"/>
        <v>22195.24</v>
      </c>
      <c r="L221" s="71">
        <f t="shared" si="62"/>
        <v>30569.5</v>
      </c>
      <c r="M221" s="282">
        <v>10230.73</v>
      </c>
      <c r="N221" s="71"/>
      <c r="O221" s="71">
        <f t="shared" si="69"/>
        <v>20338.77</v>
      </c>
      <c r="P221" s="71"/>
      <c r="Q221" s="71">
        <f t="shared" si="70"/>
        <v>20338.77</v>
      </c>
      <c r="R221" s="122">
        <f t="shared" si="71"/>
        <v>10291.41581258</v>
      </c>
      <c r="S221" s="96">
        <f t="shared" si="61"/>
        <v>10291.42</v>
      </c>
      <c r="T221" s="71">
        <f t="shared" si="72"/>
        <v>30630.190000000002</v>
      </c>
      <c r="U221" s="72" t="s">
        <v>47</v>
      </c>
      <c r="V221" s="102">
        <f t="shared" si="65"/>
        <v>1225.21</v>
      </c>
      <c r="W221" s="73">
        <f t="shared" si="66"/>
        <v>2</v>
      </c>
      <c r="X221" s="74">
        <f t="shared" si="67"/>
        <v>29402.980000000003</v>
      </c>
      <c r="Y221" s="289">
        <v>1661</v>
      </c>
      <c r="Z221" s="289">
        <v>2066</v>
      </c>
      <c r="AA221" s="7"/>
      <c r="AB221" s="7"/>
    </row>
    <row r="222" spans="1:28" ht="28.5" hidden="1" customHeight="1" x14ac:dyDescent="0.2">
      <c r="A222" s="50">
        <v>206</v>
      </c>
      <c r="B222" s="162" t="s">
        <v>980</v>
      </c>
      <c r="C222" s="188" t="s">
        <v>981</v>
      </c>
      <c r="D222" s="301" t="s">
        <v>982</v>
      </c>
      <c r="E222" s="163" t="s">
        <v>983</v>
      </c>
      <c r="F222" s="162" t="s">
        <v>984</v>
      </c>
      <c r="G222" s="162" t="s">
        <v>985</v>
      </c>
      <c r="H222" s="50">
        <v>4</v>
      </c>
      <c r="I222" s="69" t="s">
        <v>47</v>
      </c>
      <c r="J222" s="70">
        <v>8374.26</v>
      </c>
      <c r="K222" s="70">
        <f t="shared" si="68"/>
        <v>44390.48</v>
      </c>
      <c r="L222" s="71">
        <f t="shared" si="62"/>
        <v>52764.740000000005</v>
      </c>
      <c r="M222" s="282">
        <v>17663.849999999999</v>
      </c>
      <c r="N222" s="71"/>
      <c r="O222" s="71">
        <f t="shared" si="69"/>
        <v>35100.890000000007</v>
      </c>
      <c r="P222" s="71"/>
      <c r="Q222" s="71">
        <f t="shared" si="70"/>
        <v>35100.890000000007</v>
      </c>
      <c r="R222" s="122">
        <f t="shared" si="71"/>
        <v>17763.583950759999</v>
      </c>
      <c r="S222" s="96">
        <f t="shared" si="61"/>
        <v>17763.580000000002</v>
      </c>
      <c r="T222" s="71">
        <f t="shared" si="72"/>
        <v>52864.470000000008</v>
      </c>
      <c r="U222" s="72" t="s">
        <v>47</v>
      </c>
      <c r="V222" s="102">
        <f t="shared" si="65"/>
        <v>2114.58</v>
      </c>
      <c r="W222" s="73">
        <f t="shared" si="66"/>
        <v>2</v>
      </c>
      <c r="X222" s="74">
        <f t="shared" si="67"/>
        <v>50747.890000000007</v>
      </c>
      <c r="Y222" s="289">
        <v>1663</v>
      </c>
      <c r="Z222" s="289">
        <v>2068</v>
      </c>
      <c r="AA222" s="7"/>
      <c r="AB222" s="7"/>
    </row>
    <row r="223" spans="1:28" ht="28.5" hidden="1" customHeight="1" thickBot="1" x14ac:dyDescent="0.25">
      <c r="A223" s="41">
        <v>207</v>
      </c>
      <c r="B223" s="164" t="s">
        <v>986</v>
      </c>
      <c r="C223" s="193" t="s">
        <v>987</v>
      </c>
      <c r="D223" s="292" t="s">
        <v>988</v>
      </c>
      <c r="E223" s="164" t="s">
        <v>983</v>
      </c>
      <c r="F223" s="164" t="s">
        <v>989</v>
      </c>
      <c r="G223" s="164" t="s">
        <v>990</v>
      </c>
      <c r="H223" s="148">
        <v>4</v>
      </c>
      <c r="I223" s="75" t="s">
        <v>47</v>
      </c>
      <c r="J223" s="70">
        <v>8374.26</v>
      </c>
      <c r="K223" s="70">
        <f t="shared" si="68"/>
        <v>44390.48</v>
      </c>
      <c r="L223" s="76">
        <f t="shared" si="62"/>
        <v>52764.740000000005</v>
      </c>
      <c r="M223" s="285">
        <v>13947.29</v>
      </c>
      <c r="N223" s="76"/>
      <c r="O223" s="76">
        <f t="shared" si="69"/>
        <v>38817.450000000004</v>
      </c>
      <c r="P223" s="76"/>
      <c r="Q223" s="76">
        <f t="shared" si="70"/>
        <v>38817.450000000004</v>
      </c>
      <c r="R223" s="123">
        <f t="shared" si="71"/>
        <v>17763.583950759999</v>
      </c>
      <c r="S223" s="97">
        <f t="shared" si="61"/>
        <v>17763.580000000002</v>
      </c>
      <c r="T223" s="76">
        <f t="shared" si="72"/>
        <v>56581.030000000006</v>
      </c>
      <c r="U223" s="77" t="s">
        <v>47</v>
      </c>
      <c r="V223" s="78">
        <f t="shared" si="65"/>
        <v>2263.2399999999998</v>
      </c>
      <c r="W223" s="70">
        <f t="shared" si="66"/>
        <v>2</v>
      </c>
      <c r="X223" s="79">
        <f t="shared" si="67"/>
        <v>54315.790000000008</v>
      </c>
      <c r="Y223" s="334">
        <v>1665</v>
      </c>
      <c r="Z223" s="334">
        <v>2070</v>
      </c>
      <c r="AA223" s="7"/>
      <c r="AB223" s="7"/>
    </row>
    <row r="224" spans="1:28" ht="28.5" hidden="1" customHeight="1" thickBot="1" x14ac:dyDescent="0.25">
      <c r="A224" s="23">
        <v>208</v>
      </c>
      <c r="B224" s="156" t="s">
        <v>991</v>
      </c>
      <c r="C224" s="195" t="s">
        <v>992</v>
      </c>
      <c r="D224" s="291" t="s">
        <v>993</v>
      </c>
      <c r="E224" s="156" t="s">
        <v>983</v>
      </c>
      <c r="F224" s="156" t="s">
        <v>994</v>
      </c>
      <c r="G224" s="156" t="s">
        <v>995</v>
      </c>
      <c r="H224" s="42">
        <v>2</v>
      </c>
      <c r="I224" s="52" t="s">
        <v>47</v>
      </c>
      <c r="J224" s="53">
        <v>8374.26</v>
      </c>
      <c r="K224" s="53">
        <f t="shared" si="68"/>
        <v>22195.24</v>
      </c>
      <c r="L224" s="53">
        <f t="shared" si="62"/>
        <v>30569.5</v>
      </c>
      <c r="M224" s="279">
        <v>10230.73</v>
      </c>
      <c r="N224" s="53"/>
      <c r="O224" s="53">
        <f t="shared" si="69"/>
        <v>20338.77</v>
      </c>
      <c r="P224" s="53"/>
      <c r="Q224" s="53">
        <f t="shared" si="70"/>
        <v>20338.77</v>
      </c>
      <c r="R224" s="118">
        <f t="shared" si="71"/>
        <v>10291.41581258</v>
      </c>
      <c r="S224" s="54">
        <f t="shared" si="61"/>
        <v>10291.42</v>
      </c>
      <c r="T224" s="54">
        <f t="shared" si="72"/>
        <v>30630.190000000002</v>
      </c>
      <c r="U224" s="80"/>
      <c r="V224" s="55"/>
      <c r="W224" s="55"/>
      <c r="X224" s="55"/>
      <c r="Y224" s="343"/>
      <c r="Z224" s="335"/>
      <c r="AA224" s="7"/>
      <c r="AB224" s="7"/>
    </row>
    <row r="225" spans="1:28" ht="28.5" hidden="1" customHeight="1" x14ac:dyDescent="0.2">
      <c r="A225" s="271">
        <v>209</v>
      </c>
      <c r="B225" s="252" t="s">
        <v>996</v>
      </c>
      <c r="C225" s="253" t="s">
        <v>992</v>
      </c>
      <c r="D225" s="307" t="s">
        <v>993</v>
      </c>
      <c r="E225" s="252" t="s">
        <v>983</v>
      </c>
      <c r="F225" s="252" t="s">
        <v>997</v>
      </c>
      <c r="G225" s="252" t="s">
        <v>995</v>
      </c>
      <c r="H225" s="262">
        <v>2</v>
      </c>
      <c r="I225" s="255" t="s">
        <v>47</v>
      </c>
      <c r="J225" s="259">
        <v>8374.26</v>
      </c>
      <c r="K225" s="259">
        <f t="shared" si="68"/>
        <v>22195.24</v>
      </c>
      <c r="L225" s="259">
        <f t="shared" si="62"/>
        <v>30569.5</v>
      </c>
      <c r="M225" s="283">
        <v>10230.73</v>
      </c>
      <c r="N225" s="259"/>
      <c r="O225" s="259">
        <f t="shared" si="69"/>
        <v>20338.77</v>
      </c>
      <c r="P225" s="259"/>
      <c r="Q225" s="259">
        <f t="shared" si="70"/>
        <v>20338.77</v>
      </c>
      <c r="R225" s="257">
        <v>0</v>
      </c>
      <c r="S225" s="256">
        <f t="shared" si="61"/>
        <v>0</v>
      </c>
      <c r="T225" s="256">
        <f t="shared" si="72"/>
        <v>20338.77</v>
      </c>
      <c r="U225" s="270"/>
      <c r="V225" s="272"/>
      <c r="W225" s="272"/>
      <c r="X225" s="272"/>
      <c r="Y225" s="346"/>
      <c r="Z225" s="342"/>
      <c r="AA225" s="7"/>
      <c r="AB225" s="7" t="s">
        <v>132</v>
      </c>
    </row>
    <row r="226" spans="1:28" ht="28.5" hidden="1" customHeight="1" thickBot="1" x14ac:dyDescent="0.25">
      <c r="A226" s="30"/>
      <c r="B226" s="167"/>
      <c r="C226" s="194"/>
      <c r="D226" s="299"/>
      <c r="E226" s="167"/>
      <c r="F226" s="167"/>
      <c r="G226" s="167"/>
      <c r="H226" s="31"/>
      <c r="I226" s="31"/>
      <c r="J226" s="27"/>
      <c r="K226" s="27"/>
      <c r="L226" s="27"/>
      <c r="M226" s="27"/>
      <c r="N226" s="27"/>
      <c r="O226" s="27"/>
      <c r="P226" s="27"/>
      <c r="Q226" s="27"/>
      <c r="R226" s="124"/>
      <c r="S226" s="183"/>
      <c r="T226" s="61">
        <f>SUM(T224:T225)</f>
        <v>50968.960000000006</v>
      </c>
      <c r="U226" s="202" t="s">
        <v>97</v>
      </c>
      <c r="V226" s="63">
        <f t="shared" ref="V226:V237" si="73">IF(U226="no",ROUND(T226*4/100,2), 0)</f>
        <v>0</v>
      </c>
      <c r="W226" s="63">
        <f t="shared" ref="W226:W237" si="74">IF(U226="no",2,0)</f>
        <v>0</v>
      </c>
      <c r="X226" s="212">
        <f t="shared" ref="X226:X237" si="75">T226-V226-W226</f>
        <v>50968.960000000006</v>
      </c>
      <c r="Y226" s="338">
        <v>1667</v>
      </c>
      <c r="Z226" s="338">
        <v>2072</v>
      </c>
      <c r="AA226" s="7"/>
      <c r="AB226" s="7"/>
    </row>
    <row r="227" spans="1:28" ht="28.5" hidden="1" customHeight="1" x14ac:dyDescent="0.2">
      <c r="A227" s="41">
        <v>210</v>
      </c>
      <c r="B227" s="161" t="s">
        <v>998</v>
      </c>
      <c r="C227" s="197" t="s">
        <v>999</v>
      </c>
      <c r="D227" s="292" t="s">
        <v>1000</v>
      </c>
      <c r="E227" s="161" t="s">
        <v>983</v>
      </c>
      <c r="F227" s="170" t="s">
        <v>863</v>
      </c>
      <c r="G227" s="170" t="s">
        <v>1001</v>
      </c>
      <c r="H227" s="41">
        <v>3</v>
      </c>
      <c r="I227" s="64" t="s">
        <v>47</v>
      </c>
      <c r="J227" s="65">
        <v>8374.26</v>
      </c>
      <c r="K227" s="65">
        <f t="shared" ref="K227:K240" si="76">ROUND(K$10*H227,2)</f>
        <v>33292.86</v>
      </c>
      <c r="L227" s="66">
        <f t="shared" si="62"/>
        <v>41667.120000000003</v>
      </c>
      <c r="M227" s="281">
        <v>13947.29</v>
      </c>
      <c r="N227" s="66"/>
      <c r="O227" s="66">
        <f t="shared" ref="O227:O239" si="77">L227-M227</f>
        <v>27719.83</v>
      </c>
      <c r="P227" s="66"/>
      <c r="Q227" s="66">
        <f t="shared" ref="Q227:Q240" si="78">O227+P227</f>
        <v>27719.83</v>
      </c>
      <c r="R227" s="121">
        <f t="shared" ref="R227:R240" si="79">ROUND(X$4/L$249*L227,8)</f>
        <v>14027.499881670001</v>
      </c>
      <c r="S227" s="58">
        <f t="shared" si="61"/>
        <v>14027.5</v>
      </c>
      <c r="T227" s="66">
        <f t="shared" ref="T227:T240" si="80">Q227+S227</f>
        <v>41747.33</v>
      </c>
      <c r="U227" s="67" t="s">
        <v>47</v>
      </c>
      <c r="V227" s="102">
        <f t="shared" si="73"/>
        <v>1669.89</v>
      </c>
      <c r="W227" s="68">
        <f t="shared" si="74"/>
        <v>2</v>
      </c>
      <c r="X227" s="111">
        <f t="shared" si="75"/>
        <v>40075.440000000002</v>
      </c>
      <c r="Y227" s="289">
        <v>1668</v>
      </c>
      <c r="Z227" s="289">
        <v>2073</v>
      </c>
      <c r="AA227" s="7"/>
      <c r="AB227" s="7"/>
    </row>
    <row r="228" spans="1:28" ht="28.5" hidden="1" customHeight="1" x14ac:dyDescent="0.2">
      <c r="A228" s="50">
        <v>211</v>
      </c>
      <c r="B228" s="162" t="s">
        <v>1002</v>
      </c>
      <c r="C228" s="188" t="s">
        <v>1003</v>
      </c>
      <c r="D228" s="292" t="s">
        <v>1004</v>
      </c>
      <c r="E228" s="163" t="s">
        <v>1005</v>
      </c>
      <c r="F228" s="163" t="s">
        <v>1006</v>
      </c>
      <c r="G228" s="163" t="s">
        <v>1007</v>
      </c>
      <c r="H228" s="50">
        <v>3</v>
      </c>
      <c r="I228" s="69" t="s">
        <v>47</v>
      </c>
      <c r="J228" s="70">
        <v>8374.26</v>
      </c>
      <c r="K228" s="70">
        <f t="shared" si="76"/>
        <v>33292.86</v>
      </c>
      <c r="L228" s="71">
        <f t="shared" si="62"/>
        <v>41667.120000000003</v>
      </c>
      <c r="M228" s="282">
        <v>13947.29</v>
      </c>
      <c r="N228" s="71"/>
      <c r="O228" s="71">
        <f>L228-M228</f>
        <v>27719.83</v>
      </c>
      <c r="P228" s="71"/>
      <c r="Q228" s="71">
        <f t="shared" si="78"/>
        <v>27719.83</v>
      </c>
      <c r="R228" s="122">
        <f t="shared" si="79"/>
        <v>14027.499881670001</v>
      </c>
      <c r="S228" s="58">
        <f t="shared" si="61"/>
        <v>14027.5</v>
      </c>
      <c r="T228" s="71">
        <f t="shared" si="80"/>
        <v>41747.33</v>
      </c>
      <c r="U228" s="72" t="s">
        <v>47</v>
      </c>
      <c r="V228" s="102">
        <f t="shared" si="73"/>
        <v>1669.89</v>
      </c>
      <c r="W228" s="73">
        <f t="shared" si="74"/>
        <v>2</v>
      </c>
      <c r="X228" s="74">
        <f t="shared" si="75"/>
        <v>40075.440000000002</v>
      </c>
      <c r="Y228" s="289">
        <v>1670</v>
      </c>
      <c r="Z228" s="289">
        <v>2075</v>
      </c>
      <c r="AA228" s="7"/>
      <c r="AB228" s="7"/>
    </row>
    <row r="229" spans="1:28" ht="28.5" hidden="1" customHeight="1" x14ac:dyDescent="0.2">
      <c r="A229" s="41">
        <v>212</v>
      </c>
      <c r="B229" s="162" t="s">
        <v>1008</v>
      </c>
      <c r="C229" s="188" t="s">
        <v>1009</v>
      </c>
      <c r="D229" s="292" t="s">
        <v>1010</v>
      </c>
      <c r="E229" s="162" t="s">
        <v>1011</v>
      </c>
      <c r="F229" s="163" t="s">
        <v>107</v>
      </c>
      <c r="G229" s="163" t="s">
        <v>1012</v>
      </c>
      <c r="H229" s="50">
        <v>3</v>
      </c>
      <c r="I229" s="69" t="s">
        <v>47</v>
      </c>
      <c r="J229" s="70">
        <v>8374.26</v>
      </c>
      <c r="K229" s="70">
        <f t="shared" si="76"/>
        <v>33292.86</v>
      </c>
      <c r="L229" s="71">
        <f t="shared" si="62"/>
        <v>41667.120000000003</v>
      </c>
      <c r="M229" s="282">
        <v>13947.29</v>
      </c>
      <c r="N229" s="71"/>
      <c r="O229" s="71">
        <f t="shared" si="77"/>
        <v>27719.83</v>
      </c>
      <c r="P229" s="71"/>
      <c r="Q229" s="71">
        <f t="shared" si="78"/>
        <v>27719.83</v>
      </c>
      <c r="R229" s="122">
        <f t="shared" si="79"/>
        <v>14027.499881670001</v>
      </c>
      <c r="S229" s="58">
        <f t="shared" si="61"/>
        <v>14027.5</v>
      </c>
      <c r="T229" s="71">
        <f t="shared" si="80"/>
        <v>41747.33</v>
      </c>
      <c r="U229" s="72" t="s">
        <v>47</v>
      </c>
      <c r="V229" s="102">
        <f t="shared" si="73"/>
        <v>1669.89</v>
      </c>
      <c r="W229" s="73">
        <f t="shared" si="74"/>
        <v>2</v>
      </c>
      <c r="X229" s="74">
        <f t="shared" si="75"/>
        <v>40075.440000000002</v>
      </c>
      <c r="Y229" s="289">
        <v>1672</v>
      </c>
      <c r="Z229" s="289">
        <v>2077</v>
      </c>
      <c r="AA229" s="7"/>
      <c r="AB229" s="7"/>
    </row>
    <row r="230" spans="1:28" ht="28.5" hidden="1" customHeight="1" x14ac:dyDescent="0.2">
      <c r="A230" s="50">
        <v>213</v>
      </c>
      <c r="B230" s="162" t="s">
        <v>1013</v>
      </c>
      <c r="C230" s="188" t="s">
        <v>1014</v>
      </c>
      <c r="D230" s="308" t="s">
        <v>1015</v>
      </c>
      <c r="E230" s="162" t="s">
        <v>1011</v>
      </c>
      <c r="F230" s="163" t="s">
        <v>107</v>
      </c>
      <c r="G230" s="163" t="s">
        <v>1016</v>
      </c>
      <c r="H230" s="50">
        <v>4</v>
      </c>
      <c r="I230" s="69" t="s">
        <v>47</v>
      </c>
      <c r="J230" s="70">
        <v>8374.26</v>
      </c>
      <c r="K230" s="70">
        <f t="shared" si="76"/>
        <v>44390.48</v>
      </c>
      <c r="L230" s="71">
        <f t="shared" si="62"/>
        <v>52764.740000000005</v>
      </c>
      <c r="M230" s="282">
        <v>21380.41</v>
      </c>
      <c r="N230" s="71"/>
      <c r="O230" s="71">
        <f t="shared" si="77"/>
        <v>31384.330000000005</v>
      </c>
      <c r="P230" s="71"/>
      <c r="Q230" s="71">
        <f t="shared" si="78"/>
        <v>31384.330000000005</v>
      </c>
      <c r="R230" s="122">
        <f t="shared" si="79"/>
        <v>17763.583950759999</v>
      </c>
      <c r="S230" s="58">
        <f t="shared" si="61"/>
        <v>17763.580000000002</v>
      </c>
      <c r="T230" s="71">
        <f t="shared" si="80"/>
        <v>49147.91</v>
      </c>
      <c r="U230" s="72" t="s">
        <v>47</v>
      </c>
      <c r="V230" s="102">
        <f t="shared" si="73"/>
        <v>1965.92</v>
      </c>
      <c r="W230" s="73">
        <f t="shared" si="74"/>
        <v>2</v>
      </c>
      <c r="X230" s="74">
        <f t="shared" si="75"/>
        <v>47179.990000000005</v>
      </c>
      <c r="Y230" s="289">
        <v>1674</v>
      </c>
      <c r="Z230" s="289">
        <v>2079</v>
      </c>
      <c r="AA230" s="7"/>
      <c r="AB230" s="7"/>
    </row>
    <row r="231" spans="1:28" ht="28.5" hidden="1" customHeight="1" x14ac:dyDescent="0.2">
      <c r="A231" s="41">
        <v>214</v>
      </c>
      <c r="B231" s="162" t="s">
        <v>1017</v>
      </c>
      <c r="C231" s="188" t="s">
        <v>1018</v>
      </c>
      <c r="D231" s="309" t="s">
        <v>1019</v>
      </c>
      <c r="E231" s="162" t="s">
        <v>1011</v>
      </c>
      <c r="F231" s="163" t="s">
        <v>135</v>
      </c>
      <c r="G231" s="163" t="s">
        <v>1020</v>
      </c>
      <c r="H231" s="50">
        <v>4</v>
      </c>
      <c r="I231" s="69" t="s">
        <v>47</v>
      </c>
      <c r="J231" s="70">
        <v>8374.26</v>
      </c>
      <c r="K231" s="70">
        <f t="shared" si="76"/>
        <v>44390.48</v>
      </c>
      <c r="L231" s="71">
        <f t="shared" si="62"/>
        <v>52764.740000000005</v>
      </c>
      <c r="M231" s="282">
        <v>13947.29</v>
      </c>
      <c r="N231" s="71"/>
      <c r="O231" s="71">
        <f t="shared" si="77"/>
        <v>38817.450000000004</v>
      </c>
      <c r="P231" s="71"/>
      <c r="Q231" s="71">
        <f t="shared" si="78"/>
        <v>38817.450000000004</v>
      </c>
      <c r="R231" s="122">
        <f t="shared" si="79"/>
        <v>17763.583950759999</v>
      </c>
      <c r="S231" s="58">
        <f t="shared" si="61"/>
        <v>17763.580000000002</v>
      </c>
      <c r="T231" s="71">
        <f t="shared" si="80"/>
        <v>56581.030000000006</v>
      </c>
      <c r="U231" s="72" t="s">
        <v>47</v>
      </c>
      <c r="V231" s="102">
        <f t="shared" si="73"/>
        <v>2263.2399999999998</v>
      </c>
      <c r="W231" s="73">
        <f t="shared" si="74"/>
        <v>2</v>
      </c>
      <c r="X231" s="74">
        <f t="shared" si="75"/>
        <v>54315.790000000008</v>
      </c>
      <c r="Y231" s="289">
        <v>1675</v>
      </c>
      <c r="Z231" s="289">
        <v>2080</v>
      </c>
      <c r="AA231" s="7"/>
      <c r="AB231" s="7"/>
    </row>
    <row r="232" spans="1:28" ht="28.5" hidden="1" customHeight="1" x14ac:dyDescent="0.2">
      <c r="A232" s="50">
        <v>215</v>
      </c>
      <c r="B232" s="162" t="s">
        <v>1021</v>
      </c>
      <c r="C232" s="185" t="s">
        <v>1022</v>
      </c>
      <c r="D232" s="292" t="s">
        <v>1023</v>
      </c>
      <c r="E232" s="162" t="s">
        <v>1024</v>
      </c>
      <c r="F232" s="163" t="s">
        <v>135</v>
      </c>
      <c r="G232" s="163" t="s">
        <v>1025</v>
      </c>
      <c r="H232" s="50">
        <v>3</v>
      </c>
      <c r="I232" s="69" t="s">
        <v>47</v>
      </c>
      <c r="J232" s="70">
        <v>8374.26</v>
      </c>
      <c r="K232" s="70">
        <f t="shared" si="76"/>
        <v>33292.86</v>
      </c>
      <c r="L232" s="71">
        <f t="shared" si="62"/>
        <v>41667.120000000003</v>
      </c>
      <c r="M232" s="282">
        <v>13947.29</v>
      </c>
      <c r="N232" s="71"/>
      <c r="O232" s="71">
        <f t="shared" si="77"/>
        <v>27719.83</v>
      </c>
      <c r="P232" s="71"/>
      <c r="Q232" s="71">
        <f t="shared" si="78"/>
        <v>27719.83</v>
      </c>
      <c r="R232" s="122">
        <f t="shared" si="79"/>
        <v>14027.499881670001</v>
      </c>
      <c r="S232" s="58">
        <f t="shared" si="61"/>
        <v>14027.5</v>
      </c>
      <c r="T232" s="71">
        <f t="shared" si="80"/>
        <v>41747.33</v>
      </c>
      <c r="U232" s="72" t="s">
        <v>47</v>
      </c>
      <c r="V232" s="102">
        <f t="shared" si="73"/>
        <v>1669.89</v>
      </c>
      <c r="W232" s="73">
        <f t="shared" si="74"/>
        <v>2</v>
      </c>
      <c r="X232" s="74">
        <f t="shared" si="75"/>
        <v>40075.440000000002</v>
      </c>
      <c r="Y232" s="289">
        <v>1677</v>
      </c>
      <c r="Z232" s="289">
        <v>2082</v>
      </c>
      <c r="AA232" s="7"/>
      <c r="AB232" s="7"/>
    </row>
    <row r="233" spans="1:28" ht="28.5" hidden="1" customHeight="1" x14ac:dyDescent="0.2">
      <c r="A233" s="41">
        <v>216</v>
      </c>
      <c r="B233" s="162" t="s">
        <v>1026</v>
      </c>
      <c r="C233" s="188" t="s">
        <v>242</v>
      </c>
      <c r="D233" s="312" t="s">
        <v>1027</v>
      </c>
      <c r="E233" s="162" t="s">
        <v>1024</v>
      </c>
      <c r="F233" s="163" t="s">
        <v>1028</v>
      </c>
      <c r="G233" s="163" t="s">
        <v>245</v>
      </c>
      <c r="H233" s="50">
        <v>3</v>
      </c>
      <c r="I233" s="69" t="s">
        <v>47</v>
      </c>
      <c r="J233" s="70">
        <v>8374.26</v>
      </c>
      <c r="K233" s="70">
        <f t="shared" si="76"/>
        <v>33292.86</v>
      </c>
      <c r="L233" s="71">
        <f t="shared" si="62"/>
        <v>41667.120000000003</v>
      </c>
      <c r="M233" s="282">
        <v>13947.29</v>
      </c>
      <c r="N233" s="71"/>
      <c r="O233" s="71">
        <f t="shared" si="77"/>
        <v>27719.83</v>
      </c>
      <c r="P233" s="71"/>
      <c r="Q233" s="71">
        <f t="shared" si="78"/>
        <v>27719.83</v>
      </c>
      <c r="R233" s="122">
        <f t="shared" si="79"/>
        <v>14027.499881670001</v>
      </c>
      <c r="S233" s="58">
        <f t="shared" si="61"/>
        <v>14027.5</v>
      </c>
      <c r="T233" s="71">
        <f t="shared" si="80"/>
        <v>41747.33</v>
      </c>
      <c r="U233" s="72" t="s">
        <v>47</v>
      </c>
      <c r="V233" s="102">
        <f t="shared" si="73"/>
        <v>1669.89</v>
      </c>
      <c r="W233" s="73">
        <f t="shared" si="74"/>
        <v>2</v>
      </c>
      <c r="X233" s="74">
        <f t="shared" si="75"/>
        <v>40075.440000000002</v>
      </c>
      <c r="Y233" s="289">
        <v>1679</v>
      </c>
      <c r="Z233" s="289">
        <v>2084</v>
      </c>
      <c r="AA233" s="7"/>
      <c r="AB233" s="7"/>
    </row>
    <row r="234" spans="1:28" ht="28.5" hidden="1" customHeight="1" x14ac:dyDescent="0.2">
      <c r="A234" s="50">
        <v>217</v>
      </c>
      <c r="B234" s="162" t="s">
        <v>1029</v>
      </c>
      <c r="C234" s="188" t="s">
        <v>1030</v>
      </c>
      <c r="D234" s="292" t="s">
        <v>1031</v>
      </c>
      <c r="E234" s="162" t="s">
        <v>1024</v>
      </c>
      <c r="F234" s="163" t="s">
        <v>1032</v>
      </c>
      <c r="G234" s="163" t="s">
        <v>1033</v>
      </c>
      <c r="H234" s="50">
        <v>2</v>
      </c>
      <c r="I234" s="69" t="s">
        <v>47</v>
      </c>
      <c r="J234" s="70">
        <v>8374.26</v>
      </c>
      <c r="K234" s="70">
        <f t="shared" si="76"/>
        <v>22195.24</v>
      </c>
      <c r="L234" s="71">
        <f t="shared" si="62"/>
        <v>30569.5</v>
      </c>
      <c r="M234" s="282">
        <v>10230.73</v>
      </c>
      <c r="N234" s="71"/>
      <c r="O234" s="71">
        <f t="shared" si="77"/>
        <v>20338.77</v>
      </c>
      <c r="P234" s="71"/>
      <c r="Q234" s="71">
        <f>O234+P234</f>
        <v>20338.77</v>
      </c>
      <c r="R234" s="122">
        <f t="shared" si="79"/>
        <v>10291.41581258</v>
      </c>
      <c r="S234" s="58">
        <f t="shared" si="61"/>
        <v>10291.42</v>
      </c>
      <c r="T234" s="71">
        <f t="shared" si="80"/>
        <v>30630.190000000002</v>
      </c>
      <c r="U234" s="72" t="s">
        <v>47</v>
      </c>
      <c r="V234" s="102">
        <f t="shared" si="73"/>
        <v>1225.21</v>
      </c>
      <c r="W234" s="73">
        <f t="shared" si="74"/>
        <v>2</v>
      </c>
      <c r="X234" s="74">
        <f t="shared" si="75"/>
        <v>29402.980000000003</v>
      </c>
      <c r="Y234" s="289">
        <v>1681</v>
      </c>
      <c r="Z234" s="289">
        <v>2086</v>
      </c>
      <c r="AA234" s="7"/>
      <c r="AB234" s="7"/>
    </row>
    <row r="235" spans="1:28" ht="28.5" hidden="1" customHeight="1" x14ac:dyDescent="0.2">
      <c r="A235" s="41">
        <v>218</v>
      </c>
      <c r="B235" s="162" t="s">
        <v>1034</v>
      </c>
      <c r="C235" s="188" t="s">
        <v>1035</v>
      </c>
      <c r="D235" s="294" t="s">
        <v>1036</v>
      </c>
      <c r="E235" s="163" t="s">
        <v>1037</v>
      </c>
      <c r="F235" s="163" t="s">
        <v>1038</v>
      </c>
      <c r="G235" s="163" t="s">
        <v>1039</v>
      </c>
      <c r="H235" s="50">
        <v>2</v>
      </c>
      <c r="I235" s="69" t="s">
        <v>47</v>
      </c>
      <c r="J235" s="70">
        <v>8374.26</v>
      </c>
      <c r="K235" s="70">
        <f t="shared" si="76"/>
        <v>22195.24</v>
      </c>
      <c r="L235" s="71">
        <f t="shared" si="62"/>
        <v>30569.5</v>
      </c>
      <c r="M235" s="282">
        <v>13947.29</v>
      </c>
      <c r="N235" s="71"/>
      <c r="O235" s="71">
        <f t="shared" si="77"/>
        <v>16622.21</v>
      </c>
      <c r="P235" s="71"/>
      <c r="Q235" s="71">
        <f t="shared" si="78"/>
        <v>16622.21</v>
      </c>
      <c r="R235" s="122">
        <f t="shared" si="79"/>
        <v>10291.41581258</v>
      </c>
      <c r="S235" s="58">
        <f t="shared" si="61"/>
        <v>10291.42</v>
      </c>
      <c r="T235" s="71">
        <f t="shared" si="80"/>
        <v>26913.629999999997</v>
      </c>
      <c r="U235" s="72" t="s">
        <v>47</v>
      </c>
      <c r="V235" s="102">
        <f t="shared" si="73"/>
        <v>1076.55</v>
      </c>
      <c r="W235" s="73">
        <f t="shared" si="74"/>
        <v>2</v>
      </c>
      <c r="X235" s="74">
        <f t="shared" si="75"/>
        <v>25835.079999999998</v>
      </c>
      <c r="Y235" s="289">
        <v>1683</v>
      </c>
      <c r="Z235" s="289">
        <v>2088</v>
      </c>
      <c r="AA235" s="7"/>
      <c r="AB235" s="7"/>
    </row>
    <row r="236" spans="1:28" ht="28.5" hidden="1" customHeight="1" x14ac:dyDescent="0.2">
      <c r="A236" s="50">
        <v>219</v>
      </c>
      <c r="B236" s="162" t="s">
        <v>1040</v>
      </c>
      <c r="C236" s="188" t="s">
        <v>1041</v>
      </c>
      <c r="D236" s="292" t="s">
        <v>1042</v>
      </c>
      <c r="E236" s="163" t="s">
        <v>1037</v>
      </c>
      <c r="F236" s="163" t="s">
        <v>1043</v>
      </c>
      <c r="G236" s="163" t="s">
        <v>1043</v>
      </c>
      <c r="H236" s="50">
        <v>4</v>
      </c>
      <c r="I236" s="69" t="s">
        <v>47</v>
      </c>
      <c r="J236" s="70">
        <v>8374.26</v>
      </c>
      <c r="K236" s="70">
        <f t="shared" si="76"/>
        <v>44390.48</v>
      </c>
      <c r="L236" s="71">
        <f t="shared" si="62"/>
        <v>52764.740000000005</v>
      </c>
      <c r="M236" s="282">
        <v>21380.41</v>
      </c>
      <c r="N236" s="71"/>
      <c r="O236" s="71">
        <f t="shared" si="77"/>
        <v>31384.330000000005</v>
      </c>
      <c r="P236" s="71"/>
      <c r="Q236" s="71">
        <f t="shared" si="78"/>
        <v>31384.330000000005</v>
      </c>
      <c r="R236" s="122">
        <f t="shared" si="79"/>
        <v>17763.583950759999</v>
      </c>
      <c r="S236" s="58">
        <f t="shared" si="61"/>
        <v>17763.580000000002</v>
      </c>
      <c r="T236" s="71">
        <f t="shared" si="80"/>
        <v>49147.91</v>
      </c>
      <c r="U236" s="72" t="s">
        <v>47</v>
      </c>
      <c r="V236" s="102">
        <f t="shared" si="73"/>
        <v>1965.92</v>
      </c>
      <c r="W236" s="73">
        <f t="shared" si="74"/>
        <v>2</v>
      </c>
      <c r="X236" s="74">
        <f t="shared" si="75"/>
        <v>47179.990000000005</v>
      </c>
      <c r="Y236" s="289">
        <v>1685</v>
      </c>
      <c r="Z236" s="289">
        <v>2090</v>
      </c>
      <c r="AA236" s="7"/>
      <c r="AB236" s="7"/>
    </row>
    <row r="237" spans="1:28" ht="28.5" hidden="1" customHeight="1" thickBot="1" x14ac:dyDescent="0.25">
      <c r="A237" s="41">
        <v>220</v>
      </c>
      <c r="B237" s="164" t="s">
        <v>1044</v>
      </c>
      <c r="C237" s="193" t="s">
        <v>1045</v>
      </c>
      <c r="D237" s="292" t="s">
        <v>1046</v>
      </c>
      <c r="E237" s="164" t="s">
        <v>1047</v>
      </c>
      <c r="F237" s="171" t="s">
        <v>1048</v>
      </c>
      <c r="G237" s="171" t="s">
        <v>1049</v>
      </c>
      <c r="H237" s="148">
        <v>2</v>
      </c>
      <c r="I237" s="75" t="s">
        <v>47</v>
      </c>
      <c r="J237" s="70">
        <v>8374.26</v>
      </c>
      <c r="K237" s="70">
        <f t="shared" si="76"/>
        <v>22195.24</v>
      </c>
      <c r="L237" s="76">
        <f t="shared" si="62"/>
        <v>30569.5</v>
      </c>
      <c r="M237" s="285">
        <v>10230.73</v>
      </c>
      <c r="N237" s="76"/>
      <c r="O237" s="76">
        <f t="shared" si="77"/>
        <v>20338.77</v>
      </c>
      <c r="P237" s="76"/>
      <c r="Q237" s="76">
        <f t="shared" si="78"/>
        <v>20338.77</v>
      </c>
      <c r="R237" s="123">
        <f t="shared" si="79"/>
        <v>10291.41581258</v>
      </c>
      <c r="S237" s="58">
        <f t="shared" si="61"/>
        <v>10291.42</v>
      </c>
      <c r="T237" s="76">
        <f t="shared" si="80"/>
        <v>30630.190000000002</v>
      </c>
      <c r="U237" s="77" t="s">
        <v>47</v>
      </c>
      <c r="V237" s="78">
        <f t="shared" si="73"/>
        <v>1225.21</v>
      </c>
      <c r="W237" s="70">
        <f t="shared" si="74"/>
        <v>2</v>
      </c>
      <c r="X237" s="79">
        <f t="shared" si="75"/>
        <v>29402.980000000003</v>
      </c>
      <c r="Y237" s="334">
        <v>1687</v>
      </c>
      <c r="Z237" s="334">
        <v>2092</v>
      </c>
      <c r="AA237" s="7"/>
      <c r="AB237" s="7"/>
    </row>
    <row r="238" spans="1:28" ht="28.5" hidden="1" customHeight="1" x14ac:dyDescent="0.2">
      <c r="A238" s="23">
        <v>221</v>
      </c>
      <c r="B238" s="156" t="s">
        <v>1050</v>
      </c>
      <c r="C238" s="195" t="s">
        <v>1051</v>
      </c>
      <c r="D238" s="291" t="s">
        <v>1052</v>
      </c>
      <c r="E238" s="156" t="s">
        <v>492</v>
      </c>
      <c r="F238" s="156" t="s">
        <v>1053</v>
      </c>
      <c r="G238" s="156" t="s">
        <v>1054</v>
      </c>
      <c r="H238" s="230">
        <v>4</v>
      </c>
      <c r="I238" s="52" t="s">
        <v>47</v>
      </c>
      <c r="J238" s="53">
        <v>8374.26</v>
      </c>
      <c r="K238" s="53">
        <f t="shared" si="76"/>
        <v>44390.48</v>
      </c>
      <c r="L238" s="53">
        <f>J238+K238</f>
        <v>52764.740000000005</v>
      </c>
      <c r="M238" s="279">
        <v>13947.29</v>
      </c>
      <c r="N238" s="53"/>
      <c r="O238" s="53">
        <f>L238-M238</f>
        <v>38817.450000000004</v>
      </c>
      <c r="P238" s="53"/>
      <c r="Q238" s="53">
        <f t="shared" si="78"/>
        <v>38817.450000000004</v>
      </c>
      <c r="R238" s="118">
        <f t="shared" si="79"/>
        <v>17763.583950759999</v>
      </c>
      <c r="S238" s="58">
        <f t="shared" si="61"/>
        <v>17763.580000000002</v>
      </c>
      <c r="T238" s="54">
        <f t="shared" si="80"/>
        <v>56581.030000000006</v>
      </c>
      <c r="U238" s="80"/>
      <c r="V238" s="55"/>
      <c r="W238" s="55"/>
      <c r="X238" s="55"/>
      <c r="Y238" s="343"/>
      <c r="Z238" s="335"/>
      <c r="AA238" s="7"/>
      <c r="AB238" s="7"/>
    </row>
    <row r="239" spans="1:28" ht="28.5" hidden="1" customHeight="1" x14ac:dyDescent="0.2">
      <c r="A239" s="24">
        <v>222</v>
      </c>
      <c r="B239" s="158" t="s">
        <v>1055</v>
      </c>
      <c r="C239" s="188" t="s">
        <v>1051</v>
      </c>
      <c r="D239" s="292" t="s">
        <v>1052</v>
      </c>
      <c r="E239" s="158" t="s">
        <v>1056</v>
      </c>
      <c r="F239" s="158" t="s">
        <v>496</v>
      </c>
      <c r="G239" s="158" t="s">
        <v>1054</v>
      </c>
      <c r="H239" s="131">
        <v>5</v>
      </c>
      <c r="I239" s="56" t="s">
        <v>47</v>
      </c>
      <c r="J239" s="57">
        <v>8374.26</v>
      </c>
      <c r="K239" s="57">
        <f t="shared" si="76"/>
        <v>55488.1</v>
      </c>
      <c r="L239" s="57">
        <f t="shared" si="62"/>
        <v>63862.36</v>
      </c>
      <c r="M239" s="280">
        <v>17663.849999999999</v>
      </c>
      <c r="N239" s="57"/>
      <c r="O239" s="57">
        <f t="shared" si="77"/>
        <v>46198.51</v>
      </c>
      <c r="P239" s="57"/>
      <c r="Q239" s="57">
        <f>O239+P239</f>
        <v>46198.51</v>
      </c>
      <c r="R239" s="119">
        <f t="shared" si="79"/>
        <v>21499.66801985</v>
      </c>
      <c r="S239" s="58">
        <f t="shared" si="61"/>
        <v>21499.67</v>
      </c>
      <c r="T239" s="58">
        <f t="shared" si="80"/>
        <v>67698.179999999993</v>
      </c>
      <c r="U239" s="99"/>
      <c r="V239" s="59"/>
      <c r="W239" s="59"/>
      <c r="X239" s="59"/>
      <c r="Y239" s="344"/>
      <c r="Z239" s="336"/>
      <c r="AA239" s="7"/>
      <c r="AB239" s="7"/>
    </row>
    <row r="240" spans="1:28" ht="28.5" hidden="1" customHeight="1" x14ac:dyDescent="0.2">
      <c r="A240" s="24">
        <v>223</v>
      </c>
      <c r="B240" s="158" t="s">
        <v>1057</v>
      </c>
      <c r="C240" s="188" t="s">
        <v>1051</v>
      </c>
      <c r="D240" s="292" t="s">
        <v>1052</v>
      </c>
      <c r="E240" s="158" t="s">
        <v>1056</v>
      </c>
      <c r="F240" s="159" t="s">
        <v>275</v>
      </c>
      <c r="G240" s="158" t="s">
        <v>1054</v>
      </c>
      <c r="H240" s="131">
        <v>3</v>
      </c>
      <c r="I240" s="56" t="s">
        <v>47</v>
      </c>
      <c r="J240" s="57">
        <v>8374.26</v>
      </c>
      <c r="K240" s="57">
        <f t="shared" si="76"/>
        <v>33292.86</v>
      </c>
      <c r="L240" s="57">
        <f t="shared" si="62"/>
        <v>41667.120000000003</v>
      </c>
      <c r="M240" s="280">
        <v>13947.29</v>
      </c>
      <c r="N240" s="57"/>
      <c r="O240" s="57">
        <f>L240-M240</f>
        <v>27719.83</v>
      </c>
      <c r="P240" s="57"/>
      <c r="Q240" s="57">
        <f t="shared" si="78"/>
        <v>27719.83</v>
      </c>
      <c r="R240" s="119">
        <f t="shared" si="79"/>
        <v>14027.499881670001</v>
      </c>
      <c r="S240" s="58">
        <f>ROUND(R240,2)</f>
        <v>14027.5</v>
      </c>
      <c r="T240" s="58">
        <f t="shared" si="80"/>
        <v>41747.33</v>
      </c>
      <c r="U240" s="81"/>
      <c r="V240" s="82"/>
      <c r="W240" s="82"/>
      <c r="X240" s="82"/>
      <c r="Y240" s="345"/>
      <c r="Z240" s="337"/>
      <c r="AA240" s="7"/>
      <c r="AB240" s="7"/>
    </row>
    <row r="241" spans="1:29" ht="28.5" hidden="1" customHeight="1" thickBot="1" x14ac:dyDescent="0.25">
      <c r="A241" s="30"/>
      <c r="B241" s="172"/>
      <c r="C241" s="194"/>
      <c r="D241" s="310"/>
      <c r="E241" s="167"/>
      <c r="F241" s="167"/>
      <c r="G241" s="167"/>
      <c r="H241" s="39"/>
      <c r="I241" s="39"/>
      <c r="J241" s="27"/>
      <c r="K241" s="27"/>
      <c r="L241" s="27"/>
      <c r="M241" s="27"/>
      <c r="N241" s="27"/>
      <c r="O241" s="27"/>
      <c r="P241" s="27"/>
      <c r="Q241" s="27"/>
      <c r="R241" s="124"/>
      <c r="S241" s="183"/>
      <c r="T241" s="61">
        <f>SUM(T238:T240)</f>
        <v>166026.53999999998</v>
      </c>
      <c r="U241" s="202" t="s">
        <v>97</v>
      </c>
      <c r="V241" s="63">
        <f>IF(U241="no",ROUND(T241*4/100,2), 0)</f>
        <v>0</v>
      </c>
      <c r="W241" s="63">
        <f>IF(U241="no",2,0)</f>
        <v>0</v>
      </c>
      <c r="X241" s="212">
        <f>T241-V241-W241</f>
        <v>166026.53999999998</v>
      </c>
      <c r="Y241" s="338">
        <v>1689</v>
      </c>
      <c r="Z241" s="338">
        <v>2094</v>
      </c>
      <c r="AA241" s="7" t="s">
        <v>148</v>
      </c>
      <c r="AB241" s="7"/>
    </row>
    <row r="242" spans="1:29" ht="28.5" hidden="1" customHeight="1" thickBot="1" x14ac:dyDescent="0.25">
      <c r="A242" s="263">
        <v>224</v>
      </c>
      <c r="B242" s="254" t="s">
        <v>1058</v>
      </c>
      <c r="C242" s="264" t="s">
        <v>1059</v>
      </c>
      <c r="D242" s="311" t="s">
        <v>1060</v>
      </c>
      <c r="E242" s="254" t="s">
        <v>1061</v>
      </c>
      <c r="F242" s="254" t="s">
        <v>1062</v>
      </c>
      <c r="G242" s="254" t="s">
        <v>1063</v>
      </c>
      <c r="H242" s="265">
        <v>1</v>
      </c>
      <c r="I242" s="265"/>
      <c r="J242" s="266">
        <v>8374.26</v>
      </c>
      <c r="K242" s="266">
        <f>ROUND(K$10*H242,2)</f>
        <v>11097.62</v>
      </c>
      <c r="L242" s="266">
        <f>J242+K242</f>
        <v>19471.88</v>
      </c>
      <c r="M242" s="266">
        <v>6740.79</v>
      </c>
      <c r="N242" s="266">
        <v>0</v>
      </c>
      <c r="O242" s="266">
        <f>L242-M242</f>
        <v>12731.09</v>
      </c>
      <c r="P242" s="266">
        <v>0</v>
      </c>
      <c r="Q242" s="266">
        <f>O242+P242</f>
        <v>12731.09</v>
      </c>
      <c r="R242" s="267">
        <v>0</v>
      </c>
      <c r="S242" s="266">
        <f t="shared" si="61"/>
        <v>0</v>
      </c>
      <c r="T242" s="268">
        <f>Q242+S242</f>
        <v>12731.09</v>
      </c>
      <c r="U242" s="269" t="s">
        <v>47</v>
      </c>
      <c r="V242" s="266">
        <f>IF(U242="no",ROUND(T242*4/100,2), 0)</f>
        <v>509.24</v>
      </c>
      <c r="W242" s="266">
        <f>IF(U242="no",2,0)</f>
        <v>2</v>
      </c>
      <c r="X242" s="270">
        <f>T242-V242-W242</f>
        <v>12219.85</v>
      </c>
      <c r="Y242" s="289">
        <v>1691</v>
      </c>
      <c r="Z242" s="289">
        <v>2096</v>
      </c>
      <c r="AA242" s="7"/>
      <c r="AB242" s="7" t="s">
        <v>132</v>
      </c>
    </row>
    <row r="243" spans="1:29" s="2" customFormat="1" ht="27.75" hidden="1" customHeight="1" x14ac:dyDescent="0.2">
      <c r="A243" s="47"/>
      <c r="B243" s="48"/>
      <c r="C243" s="177"/>
      <c r="D243" s="110"/>
      <c r="E243" s="48"/>
      <c r="F243" s="48"/>
      <c r="G243" s="49" t="s">
        <v>1064</v>
      </c>
      <c r="H243" s="145">
        <f>SUM(H12:H242)</f>
        <v>686</v>
      </c>
      <c r="I243" s="100"/>
      <c r="J243" s="101">
        <f t="shared" ref="J243:S243" si="81">SUM(J12:J242)</f>
        <v>1859085.7200000018</v>
      </c>
      <c r="K243" s="101">
        <f t="shared" si="81"/>
        <v>7612967.3200000292</v>
      </c>
      <c r="L243" s="101">
        <f t="shared" si="81"/>
        <v>9472053.0400000121</v>
      </c>
      <c r="M243" s="101">
        <f t="shared" si="81"/>
        <v>3181086.9200000041</v>
      </c>
      <c r="N243" s="101">
        <f t="shared" si="81"/>
        <v>0</v>
      </c>
      <c r="O243" s="101">
        <f t="shared" si="81"/>
        <v>6290966.1199999973</v>
      </c>
      <c r="P243" s="101">
        <f t="shared" si="81"/>
        <v>0</v>
      </c>
      <c r="Q243" s="101">
        <f t="shared" si="81"/>
        <v>6290966.1199999973</v>
      </c>
      <c r="R243" s="129">
        <f t="shared" si="81"/>
        <v>3155133.1600003033</v>
      </c>
      <c r="S243" s="101">
        <f t="shared" si="81"/>
        <v>3155133.1599999992</v>
      </c>
      <c r="T243" s="101">
        <f>SUM(T12:T242)-T15-T87-T123-T177-T195-T208-T212-T226-T241</f>
        <v>9446099.2799999975</v>
      </c>
      <c r="U243" s="91"/>
      <c r="V243" s="101">
        <f>SUM(V12:V242)</f>
        <v>354431.1200000004</v>
      </c>
      <c r="W243" s="101">
        <f>SUM(W12:W242)</f>
        <v>404</v>
      </c>
      <c r="X243" s="101">
        <f>SUM(X12:X242)</f>
        <v>9091264.1600000113</v>
      </c>
      <c r="Y243" s="6"/>
      <c r="Z243" s="6"/>
      <c r="AA243" s="7"/>
      <c r="AB243" s="7"/>
    </row>
    <row r="244" spans="1:29" s="2" customFormat="1" ht="18.75" hidden="1" customHeight="1" x14ac:dyDescent="0.2">
      <c r="A244" s="46"/>
      <c r="B244" s="1" t="s">
        <v>1065</v>
      </c>
      <c r="C244" s="178"/>
      <c r="D244" s="1"/>
      <c r="E244" s="1"/>
      <c r="H244" s="11"/>
      <c r="I244" s="1"/>
      <c r="J244" s="14"/>
      <c r="K244" s="14"/>
      <c r="M244" s="368">
        <f>M243+N243</f>
        <v>3181086.9200000041</v>
      </c>
      <c r="N244" s="368"/>
      <c r="O244" s="14"/>
      <c r="P244" s="14"/>
      <c r="Q244" s="14"/>
      <c r="R244" s="115"/>
      <c r="S244" s="370">
        <f>Q243+S243</f>
        <v>9446099.2799999975</v>
      </c>
      <c r="T244" s="370"/>
      <c r="U244" s="19"/>
      <c r="V244" s="368">
        <f>V243+W243+X243</f>
        <v>9446099.2800000124</v>
      </c>
      <c r="W244" s="368"/>
      <c r="X244" s="368"/>
      <c r="Y244" s="6"/>
      <c r="Z244" s="6"/>
    </row>
    <row r="245" spans="1:29" s="2" customFormat="1" ht="18.75" hidden="1" customHeight="1" x14ac:dyDescent="0.2">
      <c r="A245" s="45"/>
      <c r="B245" s="1"/>
      <c r="C245" s="178"/>
      <c r="D245" s="1"/>
      <c r="E245" s="1"/>
      <c r="G245" s="208"/>
      <c r="H245" s="11"/>
      <c r="I245" s="1"/>
      <c r="J245" s="14"/>
      <c r="K245" s="14"/>
      <c r="L245" s="349">
        <f>L31</f>
        <v>30569.5</v>
      </c>
      <c r="M245" s="350"/>
      <c r="N245" s="350"/>
      <c r="O245" s="14"/>
      <c r="P245" s="14"/>
      <c r="Q245" s="14"/>
      <c r="R245" s="115"/>
      <c r="S245" s="369"/>
      <c r="T245" s="369"/>
      <c r="U245" s="19"/>
      <c r="V245" s="19"/>
      <c r="W245" s="19"/>
      <c r="X245" s="19"/>
      <c r="Y245" s="6"/>
      <c r="Z245" s="6"/>
    </row>
    <row r="246" spans="1:29" s="2" customFormat="1" ht="15" hidden="1" customHeight="1" x14ac:dyDescent="0.2">
      <c r="A246" s="1"/>
      <c r="B246" s="22"/>
      <c r="C246" s="178"/>
      <c r="D246" s="1"/>
      <c r="E246" s="18"/>
      <c r="G246" s="19"/>
      <c r="H246" s="19"/>
      <c r="I246" s="1"/>
      <c r="J246" s="14"/>
      <c r="K246" s="14"/>
      <c r="L246" s="350">
        <f>L103</f>
        <v>19471.88</v>
      </c>
      <c r="M246" s="350">
        <f>L243-M243-N243+P243</f>
        <v>6290966.1200000085</v>
      </c>
      <c r="N246" s="350"/>
      <c r="O246" s="14"/>
      <c r="P246" s="14"/>
      <c r="Q246" s="14"/>
      <c r="R246" s="130"/>
      <c r="S246" s="347"/>
      <c r="T246" s="347">
        <v>9446099.2799999975</v>
      </c>
      <c r="U246" s="14"/>
      <c r="V246" s="14"/>
      <c r="W246" s="51"/>
      <c r="X246" s="14"/>
      <c r="Y246" s="12"/>
      <c r="Z246" s="12"/>
    </row>
    <row r="247" spans="1:29" s="2" customFormat="1" hidden="1" x14ac:dyDescent="0.2">
      <c r="A247" s="1"/>
      <c r="B247" s="1"/>
      <c r="C247" s="178"/>
      <c r="D247" s="18"/>
      <c r="E247" s="18"/>
      <c r="G247" s="32"/>
      <c r="H247" s="32"/>
      <c r="I247" s="1"/>
      <c r="J247" s="14"/>
      <c r="K247" s="14"/>
      <c r="L247" s="349">
        <f>L225</f>
        <v>30569.5</v>
      </c>
      <c r="M247" s="350"/>
      <c r="N247" s="350"/>
      <c r="O247" s="14"/>
      <c r="P247" s="14" t="s">
        <v>1066</v>
      </c>
      <c r="Q247" s="353">
        <v>1695</v>
      </c>
      <c r="R247" s="353">
        <v>2100</v>
      </c>
      <c r="S247" s="348"/>
      <c r="T247" s="348"/>
      <c r="U247" s="14"/>
      <c r="V247" s="14"/>
      <c r="W247" s="14"/>
      <c r="X247" s="14"/>
      <c r="Y247" s="12"/>
      <c r="Z247" s="12"/>
    </row>
    <row r="248" spans="1:29" s="2" customFormat="1" hidden="1" x14ac:dyDescent="0.2">
      <c r="A248" s="1"/>
      <c r="B248" s="1"/>
      <c r="C248" s="178"/>
      <c r="D248" s="18"/>
      <c r="E248" s="18"/>
      <c r="G248" s="32"/>
      <c r="H248" s="32"/>
      <c r="I248" s="1"/>
      <c r="J248" s="14"/>
      <c r="K248" s="14"/>
      <c r="L248" s="349">
        <f>L242</f>
        <v>19471.88</v>
      </c>
      <c r="M248" s="350"/>
      <c r="N248" s="350"/>
      <c r="O248" s="14"/>
      <c r="P248" s="14" t="s">
        <v>1067</v>
      </c>
      <c r="Q248" s="353">
        <v>1696</v>
      </c>
      <c r="R248" s="353">
        <v>2101</v>
      </c>
      <c r="S248" s="13"/>
      <c r="T248" s="13"/>
      <c r="U248" s="14"/>
      <c r="V248" s="14"/>
      <c r="W248" s="14"/>
      <c r="X248" s="14"/>
      <c r="Y248" s="12"/>
      <c r="Z248" s="12"/>
    </row>
    <row r="249" spans="1:29" s="2" customFormat="1" hidden="1" x14ac:dyDescent="0.2">
      <c r="A249" s="1"/>
      <c r="B249" s="1"/>
      <c r="C249" s="178"/>
      <c r="D249" s="18"/>
      <c r="E249" s="18"/>
      <c r="H249" s="11"/>
      <c r="I249" s="1"/>
      <c r="J249" s="14"/>
      <c r="K249" s="14"/>
      <c r="L249" s="350">
        <f>L243-L245-L246-L247-L248</f>
        <v>9371970.2800000105</v>
      </c>
      <c r="M249" s="350"/>
      <c r="N249" s="350"/>
      <c r="O249" s="14"/>
      <c r="P249" s="14"/>
      <c r="Q249" s="14"/>
      <c r="R249" s="115"/>
      <c r="S249" s="13"/>
      <c r="T249" s="13"/>
      <c r="U249" s="14"/>
      <c r="V249" s="14"/>
      <c r="W249" s="14"/>
      <c r="X249" s="14"/>
      <c r="Y249" s="6"/>
      <c r="Z249" s="6"/>
    </row>
    <row r="250" spans="1:29" s="2" customFormat="1" x14ac:dyDescent="0.2">
      <c r="A250" s="1"/>
      <c r="B250" s="1"/>
      <c r="C250" s="178"/>
      <c r="D250" s="18"/>
      <c r="E250" s="18"/>
      <c r="H250" s="11"/>
      <c r="I250" s="1"/>
      <c r="J250" s="14"/>
      <c r="K250" s="14"/>
      <c r="L250" s="349"/>
      <c r="M250" s="350"/>
      <c r="N250" s="350"/>
      <c r="O250" s="14"/>
      <c r="P250" s="14"/>
      <c r="Q250" s="14"/>
      <c r="R250" s="115"/>
      <c r="S250" s="13"/>
      <c r="T250" s="13"/>
      <c r="U250" s="14"/>
      <c r="V250" s="14"/>
      <c r="W250" s="14"/>
      <c r="X250" s="14"/>
      <c r="Y250" s="6"/>
      <c r="Z250" s="6"/>
    </row>
    <row r="251" spans="1:29" s="2" customFormat="1" x14ac:dyDescent="0.2">
      <c r="A251" s="1"/>
      <c r="B251" s="1"/>
      <c r="C251" s="178"/>
      <c r="D251" s="18"/>
      <c r="E251" s="18"/>
      <c r="H251" s="11"/>
      <c r="I251" s="1"/>
      <c r="J251" s="14"/>
      <c r="K251" s="14"/>
      <c r="L251" s="349"/>
      <c r="M251" s="350"/>
      <c r="N251" s="350"/>
      <c r="O251" s="14"/>
      <c r="P251" s="14"/>
      <c r="Q251" s="14"/>
      <c r="R251" s="115"/>
      <c r="S251" s="13"/>
      <c r="T251" s="13"/>
      <c r="U251" s="14"/>
      <c r="V251" s="14"/>
      <c r="W251" s="14"/>
      <c r="X251" s="14"/>
      <c r="Y251" s="6"/>
      <c r="Z251" s="6"/>
    </row>
    <row r="252" spans="1:29" s="2" customFormat="1" x14ac:dyDescent="0.2">
      <c r="A252" s="1" t="s">
        <v>1069</v>
      </c>
      <c r="C252" s="109"/>
      <c r="D252" s="1"/>
      <c r="E252" s="1"/>
      <c r="H252" s="11"/>
      <c r="I252" s="1"/>
      <c r="J252" s="14"/>
      <c r="K252" s="14"/>
      <c r="L252" s="14"/>
      <c r="M252" s="14"/>
      <c r="N252" s="14"/>
      <c r="O252" s="14"/>
      <c r="P252" s="14"/>
      <c r="Q252" s="14"/>
      <c r="R252" s="115"/>
      <c r="S252" s="13"/>
      <c r="T252" s="13"/>
      <c r="U252" s="14"/>
      <c r="V252" s="14"/>
      <c r="W252" s="14"/>
      <c r="X252" s="14"/>
      <c r="Y252" s="6"/>
      <c r="Z252" s="6"/>
    </row>
    <row r="253" spans="1:29" s="2" customFormat="1" x14ac:dyDescent="0.2">
      <c r="A253" s="1"/>
      <c r="B253" s="1"/>
      <c r="C253" s="178"/>
      <c r="D253" s="1"/>
      <c r="H253" s="11"/>
      <c r="I253" s="21"/>
      <c r="J253" s="4"/>
      <c r="K253" s="4"/>
      <c r="L253" s="4"/>
      <c r="M253" s="4"/>
      <c r="N253" s="4"/>
      <c r="O253" s="4"/>
      <c r="P253" s="4"/>
      <c r="Q253" s="4"/>
      <c r="R253" s="114"/>
      <c r="S253" s="51"/>
      <c r="T253" s="51"/>
      <c r="U253" s="4"/>
      <c r="V253" s="4"/>
      <c r="W253" s="4"/>
      <c r="X253" s="4"/>
      <c r="Y253" s="6"/>
      <c r="Z253" s="6"/>
    </row>
    <row r="254" spans="1:29" s="2" customFormat="1" x14ac:dyDescent="0.2">
      <c r="C254" s="109"/>
      <c r="H254" s="11"/>
      <c r="J254" s="4"/>
      <c r="K254" s="4"/>
      <c r="L254" s="4"/>
      <c r="M254" s="4"/>
      <c r="N254" s="4"/>
      <c r="O254" s="4"/>
      <c r="P254" s="4"/>
      <c r="Q254" s="4"/>
      <c r="R254" s="114"/>
      <c r="T254" s="51"/>
      <c r="U254" s="4"/>
      <c r="V254" s="4"/>
      <c r="W254" s="4"/>
      <c r="X254" s="4"/>
      <c r="Y254" s="6"/>
      <c r="Z254" s="6"/>
      <c r="AB254" s="2" t="s">
        <v>41</v>
      </c>
      <c r="AC254" s="2" t="s">
        <v>1070</v>
      </c>
    </row>
    <row r="255" spans="1:29" s="2" customFormat="1" x14ac:dyDescent="0.2">
      <c r="C255" s="109"/>
      <c r="H255" s="11"/>
      <c r="J255" s="4"/>
      <c r="K255" s="4"/>
      <c r="L255" s="4"/>
      <c r="M255" s="4"/>
      <c r="N255" s="4"/>
      <c r="O255" s="4"/>
      <c r="P255" s="4"/>
      <c r="Q255" s="4"/>
      <c r="R255" s="114"/>
      <c r="S255" s="51"/>
      <c r="T255" s="51"/>
      <c r="U255" s="32" t="s">
        <v>1071</v>
      </c>
      <c r="V255" s="4"/>
      <c r="W255" s="4"/>
      <c r="X255" s="4"/>
      <c r="Y255" s="6"/>
      <c r="Z255" s="6"/>
    </row>
    <row r="256" spans="1:29" s="2" customFormat="1" x14ac:dyDescent="0.2">
      <c r="C256" s="109"/>
      <c r="H256" s="11"/>
      <c r="J256" s="4"/>
      <c r="K256" s="4"/>
      <c r="L256" s="4"/>
      <c r="M256" s="4"/>
      <c r="N256" s="4"/>
      <c r="O256" s="4"/>
      <c r="P256" s="4"/>
      <c r="Q256" s="4"/>
      <c r="R256" s="114"/>
      <c r="S256" s="51"/>
      <c r="T256" s="51"/>
      <c r="U256" s="32" t="s">
        <v>1072</v>
      </c>
      <c r="V256" s="4"/>
      <c r="W256" s="4"/>
      <c r="X256" s="4"/>
      <c r="Y256" s="6"/>
      <c r="Z256" s="6"/>
    </row>
    <row r="257" spans="3:26" s="2" customFormat="1" x14ac:dyDescent="0.2">
      <c r="C257" s="109"/>
      <c r="H257" s="11"/>
      <c r="J257" s="4"/>
      <c r="K257" s="4"/>
      <c r="L257" s="4"/>
      <c r="M257" s="4"/>
      <c r="N257" s="4"/>
      <c r="O257" s="4"/>
      <c r="P257" s="4"/>
      <c r="Q257" s="4"/>
      <c r="R257" s="114"/>
      <c r="S257" s="51"/>
      <c r="T257" s="51"/>
      <c r="U257" s="32" t="s">
        <v>1073</v>
      </c>
      <c r="V257" s="4"/>
      <c r="W257" s="4"/>
      <c r="X257" s="4"/>
      <c r="Y257" s="6"/>
      <c r="Z257" s="6"/>
    </row>
    <row r="258" spans="3:26" x14ac:dyDescent="0.2">
      <c r="U258" s="32" t="s">
        <v>1074</v>
      </c>
    </row>
  </sheetData>
  <mergeCells count="12">
    <mergeCell ref="X10:X11"/>
    <mergeCell ref="M244:N244"/>
    <mergeCell ref="S244:T244"/>
    <mergeCell ref="V244:X244"/>
    <mergeCell ref="S245:T245"/>
    <mergeCell ref="U5:W5"/>
    <mergeCell ref="L10:Q10"/>
    <mergeCell ref="S10:S11"/>
    <mergeCell ref="T10:T11"/>
    <mergeCell ref="U10:U11"/>
    <mergeCell ref="V10:V11"/>
    <mergeCell ref="W10:W11"/>
  </mergeCells>
  <conditionalFormatting sqref="C1:C174 C178:C1048576">
    <cfRule type="duplicateValues" dxfId="11" priority="4"/>
  </conditionalFormatting>
  <conditionalFormatting sqref="C175:C177">
    <cfRule type="duplicateValues" dxfId="10" priority="3"/>
  </conditionalFormatting>
  <conditionalFormatting sqref="AF20">
    <cfRule type="duplicateValues" dxfId="9" priority="1"/>
  </conditionalFormatting>
  <conditionalFormatting sqref="AH189">
    <cfRule type="duplicateValues" dxfId="8" priority="2"/>
  </conditionalFormatting>
  <pageMargins left="0.23622047244094491" right="0.23622047244094491" top="0.74803149606299213" bottom="0.74803149606299213" header="0.31496062992125984" footer="0.31496062992125984"/>
  <pageSetup paperSize="8" scale="61" fitToHeight="0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50E67-9EF2-48AE-97E3-887312FA2A67}">
  <dimension ref="A1:I248"/>
  <sheetViews>
    <sheetView topLeftCell="A225" workbookViewId="0">
      <selection activeCell="I237" sqref="I237"/>
    </sheetView>
  </sheetViews>
  <sheetFormatPr defaultRowHeight="15" x14ac:dyDescent="0.25"/>
  <cols>
    <col min="1" max="1" width="16" style="9" customWidth="1"/>
    <col min="2" max="2" width="8.42578125" style="10" customWidth="1"/>
    <col min="5" max="5" width="14.7109375" bestFit="1" customWidth="1"/>
    <col min="7" max="7" width="13.140625" bestFit="1" customWidth="1"/>
    <col min="8" max="8" width="9.42578125" bestFit="1" customWidth="1"/>
    <col min="9" max="9" width="14.7109375" bestFit="1" customWidth="1"/>
  </cols>
  <sheetData>
    <row r="1" spans="1:8" ht="26.25" thickBot="1" x14ac:dyDescent="0.3">
      <c r="A1" s="34" t="s">
        <v>24</v>
      </c>
      <c r="B1" s="240" t="s">
        <v>30</v>
      </c>
    </row>
    <row r="2" spans="1:8" x14ac:dyDescent="0.25">
      <c r="A2" s="156" t="s">
        <v>42</v>
      </c>
      <c r="B2" s="239">
        <v>3</v>
      </c>
      <c r="E2" t="s">
        <v>42</v>
      </c>
      <c r="F2">
        <v>3</v>
      </c>
      <c r="G2">
        <f>B2-F2</f>
        <v>0</v>
      </c>
      <c r="H2" t="b">
        <f>A2=E2</f>
        <v>1</v>
      </c>
    </row>
    <row r="3" spans="1:8" x14ac:dyDescent="0.25">
      <c r="A3" s="158" t="s">
        <v>48</v>
      </c>
      <c r="B3" s="173">
        <v>2</v>
      </c>
      <c r="E3" t="s">
        <v>48</v>
      </c>
      <c r="F3">
        <v>2</v>
      </c>
      <c r="G3">
        <f t="shared" ref="G3:G66" si="0">B3-F3</f>
        <v>0</v>
      </c>
      <c r="H3" t="b">
        <f t="shared" ref="H3:H66" si="1">A3=E3</f>
        <v>1</v>
      </c>
    </row>
    <row r="4" spans="1:8" x14ac:dyDescent="0.25">
      <c r="A4" s="158" t="s">
        <v>50</v>
      </c>
      <c r="B4" s="173">
        <v>2</v>
      </c>
      <c r="E4" t="s">
        <v>50</v>
      </c>
      <c r="F4">
        <v>2</v>
      </c>
      <c r="G4">
        <f t="shared" si="0"/>
        <v>0</v>
      </c>
      <c r="H4" t="b">
        <f t="shared" si="1"/>
        <v>1</v>
      </c>
    </row>
    <row r="5" spans="1:8" x14ac:dyDescent="0.25">
      <c r="A5" s="161" t="s">
        <v>52</v>
      </c>
      <c r="B5" s="147">
        <v>6</v>
      </c>
      <c r="E5" t="s">
        <v>52</v>
      </c>
      <c r="F5">
        <v>6</v>
      </c>
      <c r="G5">
        <f t="shared" si="0"/>
        <v>0</v>
      </c>
      <c r="H5" t="b">
        <f t="shared" si="1"/>
        <v>1</v>
      </c>
    </row>
    <row r="6" spans="1:8" x14ac:dyDescent="0.25">
      <c r="A6" s="162" t="s">
        <v>58</v>
      </c>
      <c r="B6" s="146">
        <v>2</v>
      </c>
      <c r="E6" t="s">
        <v>58</v>
      </c>
      <c r="F6">
        <v>2</v>
      </c>
      <c r="G6">
        <f t="shared" si="0"/>
        <v>0</v>
      </c>
      <c r="H6" t="b">
        <f t="shared" si="1"/>
        <v>1</v>
      </c>
    </row>
    <row r="7" spans="1:8" x14ac:dyDescent="0.25">
      <c r="A7" s="162" t="s">
        <v>64</v>
      </c>
      <c r="B7" s="146">
        <v>3</v>
      </c>
      <c r="E7" t="s">
        <v>64</v>
      </c>
      <c r="F7">
        <v>3</v>
      </c>
      <c r="G7">
        <f t="shared" si="0"/>
        <v>0</v>
      </c>
      <c r="H7" t="b">
        <f t="shared" si="1"/>
        <v>1</v>
      </c>
    </row>
    <row r="8" spans="1:8" x14ac:dyDescent="0.25">
      <c r="A8" s="162" t="s">
        <v>69</v>
      </c>
      <c r="B8" s="146">
        <v>3</v>
      </c>
      <c r="E8" t="s">
        <v>69</v>
      </c>
      <c r="F8">
        <v>3</v>
      </c>
      <c r="G8">
        <f t="shared" si="0"/>
        <v>0</v>
      </c>
      <c r="H8" t="b">
        <f t="shared" si="1"/>
        <v>1</v>
      </c>
    </row>
    <row r="9" spans="1:8" x14ac:dyDescent="0.25">
      <c r="A9" s="162" t="s">
        <v>74</v>
      </c>
      <c r="B9" s="41">
        <v>4</v>
      </c>
      <c r="E9" t="s">
        <v>74</v>
      </c>
      <c r="F9">
        <v>4</v>
      </c>
      <c r="G9">
        <f t="shared" si="0"/>
        <v>0</v>
      </c>
      <c r="H9" t="b">
        <f t="shared" si="1"/>
        <v>1</v>
      </c>
    </row>
    <row r="10" spans="1:8" x14ac:dyDescent="0.25">
      <c r="A10" s="162" t="s">
        <v>78</v>
      </c>
      <c r="B10" s="41">
        <v>3</v>
      </c>
      <c r="E10" t="s">
        <v>78</v>
      </c>
      <c r="F10">
        <v>3</v>
      </c>
      <c r="G10">
        <f t="shared" si="0"/>
        <v>0</v>
      </c>
      <c r="H10" t="b">
        <f t="shared" si="1"/>
        <v>1</v>
      </c>
    </row>
    <row r="11" spans="1:8" x14ac:dyDescent="0.25">
      <c r="A11" s="158" t="s">
        <v>918</v>
      </c>
      <c r="B11" s="233">
        <v>2</v>
      </c>
      <c r="E11" t="s">
        <v>918</v>
      </c>
      <c r="F11">
        <v>2</v>
      </c>
      <c r="G11">
        <f t="shared" si="0"/>
        <v>0</v>
      </c>
      <c r="H11" t="b">
        <f t="shared" si="1"/>
        <v>1</v>
      </c>
    </row>
    <row r="12" spans="1:8" x14ac:dyDescent="0.25">
      <c r="A12" s="162" t="s">
        <v>83</v>
      </c>
      <c r="B12" s="41">
        <v>2</v>
      </c>
      <c r="E12" t="s">
        <v>83</v>
      </c>
      <c r="F12">
        <v>2</v>
      </c>
      <c r="G12">
        <f t="shared" si="0"/>
        <v>0</v>
      </c>
      <c r="H12" t="b">
        <f t="shared" si="1"/>
        <v>1</v>
      </c>
    </row>
    <row r="13" spans="1:8" x14ac:dyDescent="0.25">
      <c r="A13" s="162" t="s">
        <v>87</v>
      </c>
      <c r="B13" s="50">
        <v>4</v>
      </c>
      <c r="E13" t="s">
        <v>87</v>
      </c>
      <c r="F13">
        <v>4</v>
      </c>
      <c r="G13">
        <f t="shared" si="0"/>
        <v>0</v>
      </c>
      <c r="H13" t="b">
        <f t="shared" si="1"/>
        <v>1</v>
      </c>
    </row>
    <row r="14" spans="1:8" x14ac:dyDescent="0.25">
      <c r="A14" s="162" t="s">
        <v>92</v>
      </c>
      <c r="B14" s="50">
        <v>3</v>
      </c>
      <c r="E14" t="s">
        <v>92</v>
      </c>
      <c r="F14">
        <v>3</v>
      </c>
      <c r="G14">
        <f t="shared" si="0"/>
        <v>0</v>
      </c>
      <c r="H14" t="b">
        <f t="shared" si="1"/>
        <v>1</v>
      </c>
    </row>
    <row r="15" spans="1:8" x14ac:dyDescent="0.25">
      <c r="A15" s="162" t="s">
        <v>98</v>
      </c>
      <c r="B15" s="50">
        <v>2</v>
      </c>
      <c r="E15" t="s">
        <v>98</v>
      </c>
      <c r="F15">
        <v>2</v>
      </c>
      <c r="G15">
        <f t="shared" si="0"/>
        <v>0</v>
      </c>
      <c r="H15" t="b">
        <f t="shared" si="1"/>
        <v>1</v>
      </c>
    </row>
    <row r="16" spans="1:8" x14ac:dyDescent="0.25">
      <c r="A16" s="162" t="s">
        <v>104</v>
      </c>
      <c r="B16" s="50">
        <v>2</v>
      </c>
      <c r="E16" t="s">
        <v>104</v>
      </c>
      <c r="F16">
        <v>2</v>
      </c>
      <c r="G16">
        <f t="shared" si="0"/>
        <v>0</v>
      </c>
      <c r="H16" t="b">
        <f t="shared" si="1"/>
        <v>1</v>
      </c>
    </row>
    <row r="17" spans="1:8" x14ac:dyDescent="0.25">
      <c r="A17" s="162" t="s">
        <v>109</v>
      </c>
      <c r="B17" s="50">
        <v>3</v>
      </c>
      <c r="E17" t="s">
        <v>109</v>
      </c>
      <c r="F17">
        <v>3</v>
      </c>
      <c r="G17">
        <f t="shared" si="0"/>
        <v>0</v>
      </c>
      <c r="H17" t="b">
        <f t="shared" si="1"/>
        <v>1</v>
      </c>
    </row>
    <row r="18" spans="1:8" x14ac:dyDescent="0.25">
      <c r="A18" s="162" t="s">
        <v>114</v>
      </c>
      <c r="B18" s="50">
        <v>2</v>
      </c>
      <c r="E18" t="s">
        <v>114</v>
      </c>
      <c r="F18">
        <v>2</v>
      </c>
      <c r="G18">
        <f t="shared" si="0"/>
        <v>0</v>
      </c>
      <c r="H18" t="b">
        <f t="shared" si="1"/>
        <v>1</v>
      </c>
    </row>
    <row r="19" spans="1:8" x14ac:dyDescent="0.25">
      <c r="A19" s="162" t="s">
        <v>118</v>
      </c>
      <c r="B19" s="50">
        <v>1</v>
      </c>
      <c r="E19" t="s">
        <v>118</v>
      </c>
      <c r="F19">
        <v>1</v>
      </c>
      <c r="G19">
        <f t="shared" si="0"/>
        <v>0</v>
      </c>
      <c r="H19" t="b">
        <f t="shared" si="1"/>
        <v>1</v>
      </c>
    </row>
    <row r="20" spans="1:8" x14ac:dyDescent="0.25">
      <c r="A20" s="162" t="s">
        <v>123</v>
      </c>
      <c r="B20" s="41">
        <v>5</v>
      </c>
      <c r="E20" t="s">
        <v>123</v>
      </c>
      <c r="F20">
        <v>5</v>
      </c>
      <c r="G20">
        <f t="shared" si="0"/>
        <v>0</v>
      </c>
      <c r="H20" t="b">
        <f t="shared" si="1"/>
        <v>1</v>
      </c>
    </row>
    <row r="21" spans="1:8" x14ac:dyDescent="0.25">
      <c r="A21" s="162" t="s">
        <v>127</v>
      </c>
      <c r="B21" s="41">
        <v>2</v>
      </c>
      <c r="E21" t="s">
        <v>127</v>
      </c>
      <c r="F21">
        <v>2</v>
      </c>
      <c r="G21">
        <f t="shared" si="0"/>
        <v>0</v>
      </c>
      <c r="H21" t="b">
        <f t="shared" si="1"/>
        <v>1</v>
      </c>
    </row>
    <row r="22" spans="1:8" x14ac:dyDescent="0.25">
      <c r="A22" s="162" t="s">
        <v>133</v>
      </c>
      <c r="B22" s="41">
        <v>6</v>
      </c>
      <c r="E22" t="s">
        <v>133</v>
      </c>
      <c r="F22">
        <v>6</v>
      </c>
      <c r="G22">
        <f t="shared" si="0"/>
        <v>0</v>
      </c>
      <c r="H22" t="b">
        <f t="shared" si="1"/>
        <v>1</v>
      </c>
    </row>
    <row r="23" spans="1:8" x14ac:dyDescent="0.25">
      <c r="A23" s="162" t="s">
        <v>137</v>
      </c>
      <c r="B23" s="41">
        <v>2</v>
      </c>
      <c r="E23" t="s">
        <v>137</v>
      </c>
      <c r="F23">
        <v>2</v>
      </c>
      <c r="G23">
        <f t="shared" si="0"/>
        <v>0</v>
      </c>
      <c r="H23" t="b">
        <f t="shared" si="1"/>
        <v>1</v>
      </c>
    </row>
    <row r="24" spans="1:8" x14ac:dyDescent="0.25">
      <c r="A24" s="162" t="s">
        <v>143</v>
      </c>
      <c r="B24" s="50">
        <v>2</v>
      </c>
      <c r="E24" t="s">
        <v>143</v>
      </c>
      <c r="F24">
        <v>2</v>
      </c>
      <c r="G24">
        <f t="shared" si="0"/>
        <v>0</v>
      </c>
      <c r="H24" t="b">
        <f t="shared" si="1"/>
        <v>1</v>
      </c>
    </row>
    <row r="25" spans="1:8" x14ac:dyDescent="0.25">
      <c r="A25" s="162" t="s">
        <v>149</v>
      </c>
      <c r="B25" s="41">
        <v>5</v>
      </c>
      <c r="E25" t="s">
        <v>149</v>
      </c>
      <c r="F25">
        <v>5</v>
      </c>
      <c r="G25">
        <f t="shared" si="0"/>
        <v>0</v>
      </c>
      <c r="H25" t="b">
        <f t="shared" si="1"/>
        <v>1</v>
      </c>
    </row>
    <row r="26" spans="1:8" x14ac:dyDescent="0.25">
      <c r="A26" s="162" t="s">
        <v>155</v>
      </c>
      <c r="B26" s="50">
        <v>3</v>
      </c>
      <c r="E26" t="s">
        <v>155</v>
      </c>
      <c r="F26">
        <v>3</v>
      </c>
      <c r="G26">
        <f t="shared" si="0"/>
        <v>0</v>
      </c>
      <c r="H26" t="b">
        <f t="shared" si="1"/>
        <v>1</v>
      </c>
    </row>
    <row r="27" spans="1:8" x14ac:dyDescent="0.25">
      <c r="A27" s="162" t="s">
        <v>160</v>
      </c>
      <c r="B27" s="41">
        <v>6</v>
      </c>
      <c r="E27" t="s">
        <v>160</v>
      </c>
      <c r="F27">
        <v>6</v>
      </c>
      <c r="G27">
        <f t="shared" si="0"/>
        <v>0</v>
      </c>
      <c r="H27" t="b">
        <f t="shared" si="1"/>
        <v>1</v>
      </c>
    </row>
    <row r="28" spans="1:8" x14ac:dyDescent="0.25">
      <c r="A28" s="162" t="s">
        <v>164</v>
      </c>
      <c r="B28" s="41">
        <v>4</v>
      </c>
      <c r="E28" t="s">
        <v>164</v>
      </c>
      <c r="F28">
        <v>4</v>
      </c>
      <c r="G28">
        <f t="shared" si="0"/>
        <v>0</v>
      </c>
      <c r="H28" t="b">
        <f t="shared" si="1"/>
        <v>1</v>
      </c>
    </row>
    <row r="29" spans="1:8" x14ac:dyDescent="0.25">
      <c r="A29" s="162" t="s">
        <v>167</v>
      </c>
      <c r="B29" s="41">
        <v>4</v>
      </c>
      <c r="E29" t="s">
        <v>167</v>
      </c>
      <c r="F29">
        <v>4</v>
      </c>
      <c r="G29">
        <f t="shared" si="0"/>
        <v>0</v>
      </c>
      <c r="H29" t="b">
        <f t="shared" si="1"/>
        <v>1</v>
      </c>
    </row>
    <row r="30" spans="1:8" x14ac:dyDescent="0.25">
      <c r="A30" s="162" t="s">
        <v>170</v>
      </c>
      <c r="B30" s="50">
        <v>3</v>
      </c>
      <c r="E30" t="s">
        <v>170</v>
      </c>
      <c r="F30">
        <v>3</v>
      </c>
      <c r="G30">
        <f t="shared" si="0"/>
        <v>0</v>
      </c>
      <c r="H30" t="b">
        <f t="shared" si="1"/>
        <v>1</v>
      </c>
    </row>
    <row r="31" spans="1:8" x14ac:dyDescent="0.25">
      <c r="A31" s="162" t="s">
        <v>174</v>
      </c>
      <c r="B31" s="41">
        <v>5</v>
      </c>
      <c r="E31" t="s">
        <v>174</v>
      </c>
      <c r="F31">
        <v>5</v>
      </c>
      <c r="G31">
        <f t="shared" si="0"/>
        <v>0</v>
      </c>
      <c r="H31" t="b">
        <f t="shared" si="1"/>
        <v>1</v>
      </c>
    </row>
    <row r="32" spans="1:8" x14ac:dyDescent="0.25">
      <c r="A32" s="162" t="s">
        <v>179</v>
      </c>
      <c r="B32" s="41">
        <v>8</v>
      </c>
      <c r="E32" t="s">
        <v>179</v>
      </c>
      <c r="F32">
        <v>8</v>
      </c>
      <c r="G32">
        <f t="shared" si="0"/>
        <v>0</v>
      </c>
      <c r="H32" t="b">
        <f t="shared" si="1"/>
        <v>1</v>
      </c>
    </row>
    <row r="33" spans="1:8" x14ac:dyDescent="0.25">
      <c r="A33" s="162" t="s">
        <v>184</v>
      </c>
      <c r="B33" s="41">
        <v>4</v>
      </c>
      <c r="E33" t="s">
        <v>184</v>
      </c>
      <c r="F33">
        <v>4</v>
      </c>
      <c r="G33">
        <f t="shared" si="0"/>
        <v>0</v>
      </c>
      <c r="H33" t="b">
        <f t="shared" si="1"/>
        <v>1</v>
      </c>
    </row>
    <row r="34" spans="1:8" x14ac:dyDescent="0.25">
      <c r="A34" s="162" t="s">
        <v>190</v>
      </c>
      <c r="B34" s="41">
        <v>3</v>
      </c>
      <c r="E34" t="s">
        <v>190</v>
      </c>
      <c r="F34">
        <v>3</v>
      </c>
      <c r="G34">
        <f t="shared" si="0"/>
        <v>0</v>
      </c>
      <c r="H34" t="b">
        <f t="shared" si="1"/>
        <v>1</v>
      </c>
    </row>
    <row r="35" spans="1:8" x14ac:dyDescent="0.25">
      <c r="A35" s="162" t="s">
        <v>195</v>
      </c>
      <c r="B35" s="41">
        <v>3</v>
      </c>
      <c r="E35" t="s">
        <v>195</v>
      </c>
      <c r="F35">
        <v>3</v>
      </c>
      <c r="G35">
        <f t="shared" si="0"/>
        <v>0</v>
      </c>
      <c r="H35" t="b">
        <f t="shared" si="1"/>
        <v>1</v>
      </c>
    </row>
    <row r="36" spans="1:8" x14ac:dyDescent="0.25">
      <c r="A36" s="162" t="s">
        <v>200</v>
      </c>
      <c r="B36" s="41">
        <v>4</v>
      </c>
      <c r="E36" t="s">
        <v>200</v>
      </c>
      <c r="F36">
        <v>4</v>
      </c>
      <c r="G36">
        <f t="shared" si="0"/>
        <v>0</v>
      </c>
      <c r="H36" t="b">
        <f t="shared" si="1"/>
        <v>1</v>
      </c>
    </row>
    <row r="37" spans="1:8" x14ac:dyDescent="0.25">
      <c r="A37" s="162" t="s">
        <v>206</v>
      </c>
      <c r="B37" s="41">
        <v>3</v>
      </c>
      <c r="E37" t="s">
        <v>206</v>
      </c>
      <c r="F37">
        <v>3</v>
      </c>
      <c r="G37">
        <f t="shared" si="0"/>
        <v>0</v>
      </c>
      <c r="H37" t="b">
        <f t="shared" si="1"/>
        <v>1</v>
      </c>
    </row>
    <row r="38" spans="1:8" x14ac:dyDescent="0.25">
      <c r="A38" s="162" t="s">
        <v>211</v>
      </c>
      <c r="B38" s="41">
        <v>3</v>
      </c>
      <c r="E38" t="s">
        <v>211</v>
      </c>
      <c r="F38">
        <v>3</v>
      </c>
      <c r="G38">
        <f t="shared" si="0"/>
        <v>0</v>
      </c>
      <c r="H38" t="b">
        <f t="shared" si="1"/>
        <v>1</v>
      </c>
    </row>
    <row r="39" spans="1:8" x14ac:dyDescent="0.25">
      <c r="A39" s="162" t="s">
        <v>216</v>
      </c>
      <c r="B39" s="41">
        <v>3</v>
      </c>
      <c r="E39" t="s">
        <v>216</v>
      </c>
      <c r="F39">
        <v>3</v>
      </c>
      <c r="G39">
        <f t="shared" si="0"/>
        <v>0</v>
      </c>
      <c r="H39" t="b">
        <f t="shared" si="1"/>
        <v>1</v>
      </c>
    </row>
    <row r="40" spans="1:8" x14ac:dyDescent="0.25">
      <c r="A40" s="162" t="s">
        <v>222</v>
      </c>
      <c r="B40" s="41">
        <v>2</v>
      </c>
      <c r="E40" t="s">
        <v>222</v>
      </c>
      <c r="F40">
        <v>2</v>
      </c>
      <c r="G40">
        <f t="shared" si="0"/>
        <v>0</v>
      </c>
      <c r="H40" t="b">
        <f t="shared" si="1"/>
        <v>1</v>
      </c>
    </row>
    <row r="41" spans="1:8" x14ac:dyDescent="0.25">
      <c r="A41" s="162" t="s">
        <v>227</v>
      </c>
      <c r="B41" s="41">
        <v>4</v>
      </c>
      <c r="E41" t="s">
        <v>227</v>
      </c>
      <c r="F41">
        <v>4</v>
      </c>
      <c r="G41">
        <f t="shared" si="0"/>
        <v>0</v>
      </c>
      <c r="H41" t="b">
        <f t="shared" si="1"/>
        <v>1</v>
      </c>
    </row>
    <row r="42" spans="1:8" x14ac:dyDescent="0.25">
      <c r="A42" s="162" t="s">
        <v>233</v>
      </c>
      <c r="B42" s="41">
        <v>2</v>
      </c>
      <c r="E42" t="s">
        <v>233</v>
      </c>
      <c r="F42">
        <v>2</v>
      </c>
      <c r="G42">
        <f t="shared" si="0"/>
        <v>0</v>
      </c>
      <c r="H42" t="b">
        <f t="shared" si="1"/>
        <v>1</v>
      </c>
    </row>
    <row r="43" spans="1:8" x14ac:dyDescent="0.25">
      <c r="A43" s="162" t="s">
        <v>238</v>
      </c>
      <c r="B43" s="41">
        <v>2</v>
      </c>
      <c r="E43" t="s">
        <v>238</v>
      </c>
      <c r="F43">
        <v>2</v>
      </c>
      <c r="G43">
        <f t="shared" si="0"/>
        <v>0</v>
      </c>
      <c r="H43" t="b">
        <f t="shared" si="1"/>
        <v>1</v>
      </c>
    </row>
    <row r="44" spans="1:8" x14ac:dyDescent="0.25">
      <c r="A44" s="162" t="s">
        <v>241</v>
      </c>
      <c r="B44" s="41">
        <v>2</v>
      </c>
      <c r="E44" t="s">
        <v>241</v>
      </c>
      <c r="F44">
        <v>2</v>
      </c>
      <c r="G44">
        <f t="shared" si="0"/>
        <v>0</v>
      </c>
      <c r="H44" t="b">
        <f t="shared" si="1"/>
        <v>1</v>
      </c>
    </row>
    <row r="45" spans="1:8" x14ac:dyDescent="0.25">
      <c r="A45" s="162" t="s">
        <v>246</v>
      </c>
      <c r="B45" s="41">
        <v>5</v>
      </c>
      <c r="E45" t="s">
        <v>246</v>
      </c>
      <c r="F45">
        <v>5</v>
      </c>
      <c r="G45">
        <f t="shared" si="0"/>
        <v>0</v>
      </c>
      <c r="H45" t="b">
        <f t="shared" si="1"/>
        <v>1</v>
      </c>
    </row>
    <row r="46" spans="1:8" x14ac:dyDescent="0.25">
      <c r="A46" s="162" t="s">
        <v>256</v>
      </c>
      <c r="B46" s="41">
        <v>4</v>
      </c>
      <c r="E46" t="s">
        <v>256</v>
      </c>
      <c r="F46">
        <v>4</v>
      </c>
      <c r="G46">
        <f t="shared" si="0"/>
        <v>0</v>
      </c>
      <c r="H46" t="b">
        <f t="shared" si="1"/>
        <v>1</v>
      </c>
    </row>
    <row r="47" spans="1:8" x14ac:dyDescent="0.25">
      <c r="A47" s="162" t="s">
        <v>518</v>
      </c>
      <c r="B47" s="229">
        <v>3</v>
      </c>
      <c r="E47" t="s">
        <v>518</v>
      </c>
      <c r="F47">
        <v>3</v>
      </c>
      <c r="G47">
        <f t="shared" si="0"/>
        <v>0</v>
      </c>
      <c r="H47" t="b">
        <f t="shared" si="1"/>
        <v>1</v>
      </c>
    </row>
    <row r="48" spans="1:8" x14ac:dyDescent="0.25">
      <c r="A48" s="162" t="s">
        <v>262</v>
      </c>
      <c r="B48" s="41">
        <v>4</v>
      </c>
      <c r="E48" t="s">
        <v>262</v>
      </c>
      <c r="F48">
        <v>4</v>
      </c>
      <c r="G48">
        <f t="shared" si="0"/>
        <v>0</v>
      </c>
      <c r="H48" t="b">
        <f t="shared" si="1"/>
        <v>1</v>
      </c>
    </row>
    <row r="49" spans="1:8" x14ac:dyDescent="0.25">
      <c r="A49" s="162" t="s">
        <v>267</v>
      </c>
      <c r="B49" s="41">
        <v>3</v>
      </c>
      <c r="E49" t="s">
        <v>267</v>
      </c>
      <c r="F49">
        <v>3</v>
      </c>
      <c r="G49">
        <f t="shared" si="0"/>
        <v>0</v>
      </c>
      <c r="H49" t="b">
        <f t="shared" si="1"/>
        <v>1</v>
      </c>
    </row>
    <row r="50" spans="1:8" x14ac:dyDescent="0.25">
      <c r="A50" s="162" t="s">
        <v>272</v>
      </c>
      <c r="B50" s="41">
        <v>2</v>
      </c>
      <c r="E50" t="s">
        <v>272</v>
      </c>
      <c r="F50">
        <v>2</v>
      </c>
      <c r="G50">
        <f t="shared" si="0"/>
        <v>0</v>
      </c>
      <c r="H50" t="b">
        <f t="shared" si="1"/>
        <v>1</v>
      </c>
    </row>
    <row r="51" spans="1:8" x14ac:dyDescent="0.25">
      <c r="A51" s="162" t="s">
        <v>277</v>
      </c>
      <c r="B51" s="41">
        <v>3</v>
      </c>
      <c r="E51" t="s">
        <v>277</v>
      </c>
      <c r="F51">
        <v>3</v>
      </c>
      <c r="G51">
        <f t="shared" si="0"/>
        <v>0</v>
      </c>
      <c r="H51" t="b">
        <f t="shared" si="1"/>
        <v>1</v>
      </c>
    </row>
    <row r="52" spans="1:8" x14ac:dyDescent="0.25">
      <c r="A52" s="162" t="s">
        <v>282</v>
      </c>
      <c r="B52" s="50">
        <v>4</v>
      </c>
      <c r="E52" t="s">
        <v>282</v>
      </c>
      <c r="F52">
        <v>4</v>
      </c>
      <c r="G52">
        <f t="shared" si="0"/>
        <v>0</v>
      </c>
      <c r="H52" t="b">
        <f t="shared" si="1"/>
        <v>1</v>
      </c>
    </row>
    <row r="53" spans="1:8" x14ac:dyDescent="0.25">
      <c r="A53" s="162" t="s">
        <v>293</v>
      </c>
      <c r="B53" s="50">
        <v>3</v>
      </c>
      <c r="E53" t="s">
        <v>293</v>
      </c>
      <c r="F53">
        <v>3</v>
      </c>
      <c r="G53">
        <f t="shared" si="0"/>
        <v>0</v>
      </c>
      <c r="H53" t="b">
        <f t="shared" si="1"/>
        <v>1</v>
      </c>
    </row>
    <row r="54" spans="1:8" x14ac:dyDescent="0.25">
      <c r="A54" s="162" t="s">
        <v>298</v>
      </c>
      <c r="B54" s="50">
        <v>3</v>
      </c>
      <c r="E54" t="s">
        <v>298</v>
      </c>
      <c r="F54">
        <v>3</v>
      </c>
      <c r="G54">
        <f t="shared" si="0"/>
        <v>0</v>
      </c>
      <c r="H54" t="b">
        <f t="shared" si="1"/>
        <v>1</v>
      </c>
    </row>
    <row r="55" spans="1:8" x14ac:dyDescent="0.25">
      <c r="A55" s="162" t="s">
        <v>303</v>
      </c>
      <c r="B55" s="50">
        <v>3</v>
      </c>
      <c r="E55" t="s">
        <v>303</v>
      </c>
      <c r="F55">
        <v>3</v>
      </c>
      <c r="G55">
        <f t="shared" si="0"/>
        <v>0</v>
      </c>
      <c r="H55" t="b">
        <f t="shared" si="1"/>
        <v>1</v>
      </c>
    </row>
    <row r="56" spans="1:8" x14ac:dyDescent="0.25">
      <c r="A56" s="162" t="s">
        <v>309</v>
      </c>
      <c r="B56" s="50">
        <v>2</v>
      </c>
      <c r="E56" t="s">
        <v>309</v>
      </c>
      <c r="F56">
        <v>2</v>
      </c>
      <c r="G56">
        <f t="shared" si="0"/>
        <v>0</v>
      </c>
      <c r="H56" t="b">
        <f t="shared" si="1"/>
        <v>1</v>
      </c>
    </row>
    <row r="57" spans="1:8" x14ac:dyDescent="0.25">
      <c r="A57" s="162" t="s">
        <v>314</v>
      </c>
      <c r="B57" s="50">
        <v>4</v>
      </c>
      <c r="E57" t="s">
        <v>314</v>
      </c>
      <c r="F57">
        <v>4</v>
      </c>
      <c r="G57">
        <f t="shared" si="0"/>
        <v>0</v>
      </c>
      <c r="H57" t="b">
        <f t="shared" si="1"/>
        <v>1</v>
      </c>
    </row>
    <row r="58" spans="1:8" x14ac:dyDescent="0.25">
      <c r="A58" s="162" t="s">
        <v>319</v>
      </c>
      <c r="B58" s="50">
        <v>3</v>
      </c>
      <c r="E58" t="s">
        <v>319</v>
      </c>
      <c r="F58">
        <v>3</v>
      </c>
      <c r="G58">
        <f t="shared" si="0"/>
        <v>0</v>
      </c>
      <c r="H58" t="b">
        <f t="shared" si="1"/>
        <v>1</v>
      </c>
    </row>
    <row r="59" spans="1:8" x14ac:dyDescent="0.25">
      <c r="A59" s="162" t="s">
        <v>322</v>
      </c>
      <c r="B59" s="50">
        <v>3</v>
      </c>
      <c r="E59" t="s">
        <v>322</v>
      </c>
      <c r="F59">
        <v>3</v>
      </c>
      <c r="G59">
        <f t="shared" si="0"/>
        <v>0</v>
      </c>
      <c r="H59" t="b">
        <f t="shared" si="1"/>
        <v>1</v>
      </c>
    </row>
    <row r="60" spans="1:8" x14ac:dyDescent="0.25">
      <c r="A60" s="162" t="s">
        <v>327</v>
      </c>
      <c r="B60" s="50">
        <v>3</v>
      </c>
      <c r="E60" t="s">
        <v>327</v>
      </c>
      <c r="F60">
        <v>3</v>
      </c>
      <c r="G60">
        <f t="shared" si="0"/>
        <v>0</v>
      </c>
      <c r="H60" t="b">
        <f t="shared" si="1"/>
        <v>1</v>
      </c>
    </row>
    <row r="61" spans="1:8" x14ac:dyDescent="0.25">
      <c r="A61" s="162" t="s">
        <v>333</v>
      </c>
      <c r="B61" s="50">
        <v>2</v>
      </c>
      <c r="E61" t="s">
        <v>333</v>
      </c>
      <c r="F61">
        <v>2</v>
      </c>
      <c r="G61">
        <f t="shared" si="0"/>
        <v>0</v>
      </c>
      <c r="H61" t="b">
        <f t="shared" si="1"/>
        <v>1</v>
      </c>
    </row>
    <row r="62" spans="1:8" x14ac:dyDescent="0.25">
      <c r="A62" s="162" t="s">
        <v>339</v>
      </c>
      <c r="B62" s="50">
        <v>2</v>
      </c>
      <c r="E62" t="s">
        <v>339</v>
      </c>
      <c r="F62">
        <v>2</v>
      </c>
      <c r="G62">
        <f t="shared" si="0"/>
        <v>0</v>
      </c>
      <c r="H62" t="b">
        <f t="shared" si="1"/>
        <v>1</v>
      </c>
    </row>
    <row r="63" spans="1:8" x14ac:dyDescent="0.25">
      <c r="A63" s="162" t="s">
        <v>344</v>
      </c>
      <c r="B63" s="50">
        <v>3</v>
      </c>
      <c r="E63" t="s">
        <v>344</v>
      </c>
      <c r="F63">
        <v>3</v>
      </c>
      <c r="G63">
        <f t="shared" si="0"/>
        <v>0</v>
      </c>
      <c r="H63" t="b">
        <f t="shared" si="1"/>
        <v>1</v>
      </c>
    </row>
    <row r="64" spans="1:8" x14ac:dyDescent="0.25">
      <c r="A64" s="162" t="s">
        <v>349</v>
      </c>
      <c r="B64" s="50">
        <v>4</v>
      </c>
      <c r="E64" t="s">
        <v>349</v>
      </c>
      <c r="F64">
        <v>4</v>
      </c>
      <c r="G64">
        <f t="shared" si="0"/>
        <v>0</v>
      </c>
      <c r="H64" t="b">
        <f t="shared" si="1"/>
        <v>1</v>
      </c>
    </row>
    <row r="65" spans="1:8" x14ac:dyDescent="0.25">
      <c r="A65" s="162" t="s">
        <v>354</v>
      </c>
      <c r="B65" s="50">
        <v>2</v>
      </c>
      <c r="E65" t="s">
        <v>354</v>
      </c>
      <c r="F65">
        <v>2</v>
      </c>
      <c r="G65">
        <f t="shared" si="0"/>
        <v>0</v>
      </c>
      <c r="H65" t="b">
        <f t="shared" si="1"/>
        <v>1</v>
      </c>
    </row>
    <row r="66" spans="1:8" x14ac:dyDescent="0.25">
      <c r="A66" s="162" t="s">
        <v>357</v>
      </c>
      <c r="B66" s="50">
        <v>3</v>
      </c>
      <c r="E66" t="s">
        <v>357</v>
      </c>
      <c r="F66">
        <v>3</v>
      </c>
      <c r="G66">
        <f t="shared" si="0"/>
        <v>0</v>
      </c>
      <c r="H66" t="b">
        <f t="shared" si="1"/>
        <v>1</v>
      </c>
    </row>
    <row r="67" spans="1:8" x14ac:dyDescent="0.25">
      <c r="A67" s="162" t="s">
        <v>361</v>
      </c>
      <c r="B67" s="50">
        <v>4</v>
      </c>
      <c r="E67" t="s">
        <v>361</v>
      </c>
      <c r="F67">
        <v>4</v>
      </c>
      <c r="G67">
        <f t="shared" ref="G67:G103" si="2">B67-F67</f>
        <v>0</v>
      </c>
      <c r="H67" t="b">
        <f t="shared" ref="H67:H130" si="3">A67=E67</f>
        <v>1</v>
      </c>
    </row>
    <row r="68" spans="1:8" x14ac:dyDescent="0.25">
      <c r="A68" s="162" t="s">
        <v>366</v>
      </c>
      <c r="B68" s="50">
        <v>3</v>
      </c>
      <c r="E68" t="s">
        <v>366</v>
      </c>
      <c r="F68">
        <v>3</v>
      </c>
      <c r="G68">
        <f t="shared" si="2"/>
        <v>0</v>
      </c>
      <c r="H68" t="b">
        <f t="shared" si="3"/>
        <v>1</v>
      </c>
    </row>
    <row r="69" spans="1:8" x14ac:dyDescent="0.25">
      <c r="A69" s="162" t="s">
        <v>369</v>
      </c>
      <c r="B69" s="50">
        <v>3</v>
      </c>
      <c r="E69" t="s">
        <v>369</v>
      </c>
      <c r="F69">
        <v>3</v>
      </c>
      <c r="G69">
        <f t="shared" si="2"/>
        <v>0</v>
      </c>
      <c r="H69" t="b">
        <f t="shared" si="3"/>
        <v>1</v>
      </c>
    </row>
    <row r="70" spans="1:8" x14ac:dyDescent="0.25">
      <c r="A70" s="162" t="s">
        <v>373</v>
      </c>
      <c r="B70" s="50">
        <v>3</v>
      </c>
      <c r="E70" t="s">
        <v>373</v>
      </c>
      <c r="F70">
        <v>3</v>
      </c>
      <c r="G70">
        <f t="shared" si="2"/>
        <v>0</v>
      </c>
      <c r="H70" t="b">
        <f t="shared" si="3"/>
        <v>1</v>
      </c>
    </row>
    <row r="71" spans="1:8" x14ac:dyDescent="0.25">
      <c r="A71" s="162" t="s">
        <v>377</v>
      </c>
      <c r="B71" s="50">
        <v>3</v>
      </c>
      <c r="E71" t="s">
        <v>377</v>
      </c>
      <c r="F71">
        <v>3</v>
      </c>
      <c r="G71">
        <f t="shared" si="2"/>
        <v>0</v>
      </c>
      <c r="H71" t="b">
        <f t="shared" si="3"/>
        <v>1</v>
      </c>
    </row>
    <row r="72" spans="1:8" x14ac:dyDescent="0.25">
      <c r="A72" s="162" t="s">
        <v>382</v>
      </c>
      <c r="B72" s="50">
        <v>5</v>
      </c>
      <c r="E72" t="s">
        <v>382</v>
      </c>
      <c r="F72">
        <v>5</v>
      </c>
      <c r="G72">
        <f t="shared" si="2"/>
        <v>0</v>
      </c>
      <c r="H72" t="b">
        <f t="shared" si="3"/>
        <v>1</v>
      </c>
    </row>
    <row r="73" spans="1:8" ht="15.75" thickBot="1" x14ac:dyDescent="0.3">
      <c r="A73" s="164" t="s">
        <v>387</v>
      </c>
      <c r="B73" s="148">
        <v>3</v>
      </c>
      <c r="E73" t="s">
        <v>387</v>
      </c>
      <c r="F73">
        <v>3</v>
      </c>
      <c r="G73">
        <f t="shared" si="2"/>
        <v>0</v>
      </c>
      <c r="H73" t="b">
        <f t="shared" si="3"/>
        <v>1</v>
      </c>
    </row>
    <row r="74" spans="1:8" x14ac:dyDescent="0.25">
      <c r="A74" s="156" t="s">
        <v>391</v>
      </c>
      <c r="B74" s="42">
        <v>2</v>
      </c>
      <c r="E74" t="s">
        <v>391</v>
      </c>
      <c r="F74">
        <v>2</v>
      </c>
      <c r="G74">
        <f t="shared" si="2"/>
        <v>0</v>
      </c>
      <c r="H74" t="b">
        <f t="shared" si="3"/>
        <v>1</v>
      </c>
    </row>
    <row r="75" spans="1:8" x14ac:dyDescent="0.25">
      <c r="A75" s="158" t="s">
        <v>397</v>
      </c>
      <c r="B75" s="131">
        <v>2</v>
      </c>
      <c r="E75" t="s">
        <v>397</v>
      </c>
      <c r="F75">
        <v>2</v>
      </c>
      <c r="G75">
        <f t="shared" si="2"/>
        <v>0</v>
      </c>
      <c r="H75" t="b">
        <f t="shared" si="3"/>
        <v>1</v>
      </c>
    </row>
    <row r="76" spans="1:8" x14ac:dyDescent="0.25">
      <c r="A76" s="161" t="s">
        <v>399</v>
      </c>
      <c r="B76" s="41">
        <v>4</v>
      </c>
      <c r="E76" t="s">
        <v>399</v>
      </c>
      <c r="F76">
        <v>4</v>
      </c>
      <c r="G76">
        <f t="shared" si="2"/>
        <v>0</v>
      </c>
      <c r="H76" t="b">
        <f t="shared" si="3"/>
        <v>1</v>
      </c>
    </row>
    <row r="77" spans="1:8" x14ac:dyDescent="0.25">
      <c r="A77" s="162" t="s">
        <v>405</v>
      </c>
      <c r="B77" s="50">
        <v>5</v>
      </c>
      <c r="E77" t="s">
        <v>405</v>
      </c>
      <c r="F77">
        <v>5</v>
      </c>
      <c r="G77">
        <f t="shared" si="2"/>
        <v>0</v>
      </c>
      <c r="H77" t="b">
        <f t="shared" si="3"/>
        <v>1</v>
      </c>
    </row>
    <row r="78" spans="1:8" x14ac:dyDescent="0.25">
      <c r="A78" s="162" t="s">
        <v>408</v>
      </c>
      <c r="B78" s="50">
        <v>4</v>
      </c>
      <c r="E78" t="s">
        <v>408</v>
      </c>
      <c r="F78">
        <v>4</v>
      </c>
      <c r="G78">
        <f t="shared" si="2"/>
        <v>0</v>
      </c>
      <c r="H78" t="b">
        <f t="shared" si="3"/>
        <v>1</v>
      </c>
    </row>
    <row r="79" spans="1:8" x14ac:dyDescent="0.25">
      <c r="A79" s="162" t="s">
        <v>413</v>
      </c>
      <c r="B79" s="50">
        <v>3</v>
      </c>
      <c r="E79" t="s">
        <v>413</v>
      </c>
      <c r="F79">
        <v>3</v>
      </c>
      <c r="G79">
        <f t="shared" si="2"/>
        <v>0</v>
      </c>
      <c r="H79" t="b">
        <f t="shared" si="3"/>
        <v>1</v>
      </c>
    </row>
    <row r="80" spans="1:8" x14ac:dyDescent="0.25">
      <c r="A80" s="162" t="s">
        <v>419</v>
      </c>
      <c r="B80" s="50">
        <v>2</v>
      </c>
      <c r="E80" t="s">
        <v>419</v>
      </c>
      <c r="F80">
        <v>2</v>
      </c>
      <c r="G80">
        <f t="shared" si="2"/>
        <v>0</v>
      </c>
      <c r="H80" t="b">
        <f t="shared" si="3"/>
        <v>1</v>
      </c>
    </row>
    <row r="81" spans="1:8" x14ac:dyDescent="0.25">
      <c r="A81" s="162" t="s">
        <v>422</v>
      </c>
      <c r="B81" s="50">
        <v>4</v>
      </c>
      <c r="E81" t="s">
        <v>422</v>
      </c>
      <c r="F81">
        <v>4</v>
      </c>
      <c r="G81">
        <f t="shared" si="2"/>
        <v>0</v>
      </c>
      <c r="H81" t="b">
        <f t="shared" si="3"/>
        <v>1</v>
      </c>
    </row>
    <row r="82" spans="1:8" x14ac:dyDescent="0.25">
      <c r="A82" s="162" t="s">
        <v>430</v>
      </c>
      <c r="B82" s="50">
        <v>3</v>
      </c>
      <c r="E82" t="s">
        <v>430</v>
      </c>
      <c r="F82">
        <v>3</v>
      </c>
      <c r="G82">
        <f t="shared" si="2"/>
        <v>0</v>
      </c>
      <c r="H82" t="b">
        <f t="shared" si="3"/>
        <v>1</v>
      </c>
    </row>
    <row r="83" spans="1:8" x14ac:dyDescent="0.25">
      <c r="A83" s="162" t="s">
        <v>434</v>
      </c>
      <c r="B83" s="50">
        <v>3</v>
      </c>
      <c r="E83" t="s">
        <v>434</v>
      </c>
      <c r="F83">
        <v>3</v>
      </c>
      <c r="G83">
        <f t="shared" si="2"/>
        <v>0</v>
      </c>
      <c r="H83" t="b">
        <f t="shared" si="3"/>
        <v>1</v>
      </c>
    </row>
    <row r="84" spans="1:8" x14ac:dyDescent="0.25">
      <c r="A84" s="162" t="s">
        <v>439</v>
      </c>
      <c r="B84" s="50">
        <v>6</v>
      </c>
      <c r="E84" t="s">
        <v>439</v>
      </c>
      <c r="F84">
        <v>6</v>
      </c>
      <c r="G84">
        <f t="shared" si="2"/>
        <v>0</v>
      </c>
      <c r="H84" t="b">
        <f t="shared" si="3"/>
        <v>1</v>
      </c>
    </row>
    <row r="85" spans="1:8" x14ac:dyDescent="0.25">
      <c r="A85" s="162" t="s">
        <v>444</v>
      </c>
      <c r="B85" s="50">
        <v>2</v>
      </c>
      <c r="E85" t="s">
        <v>444</v>
      </c>
      <c r="F85">
        <v>2</v>
      </c>
      <c r="G85">
        <f t="shared" si="2"/>
        <v>0</v>
      </c>
      <c r="H85" t="b">
        <f t="shared" si="3"/>
        <v>1</v>
      </c>
    </row>
    <row r="86" spans="1:8" x14ac:dyDescent="0.25">
      <c r="A86" s="162" t="s">
        <v>448</v>
      </c>
      <c r="B86" s="50">
        <v>2</v>
      </c>
      <c r="E86" t="s">
        <v>448</v>
      </c>
      <c r="F86">
        <v>2</v>
      </c>
      <c r="G86">
        <f t="shared" si="2"/>
        <v>0</v>
      </c>
      <c r="H86" t="b">
        <f t="shared" si="3"/>
        <v>1</v>
      </c>
    </row>
    <row r="87" spans="1:8" x14ac:dyDescent="0.25">
      <c r="A87" s="162" t="s">
        <v>452</v>
      </c>
      <c r="B87" s="50">
        <v>3</v>
      </c>
      <c r="E87" t="s">
        <v>452</v>
      </c>
      <c r="F87">
        <v>3</v>
      </c>
      <c r="G87">
        <f t="shared" si="2"/>
        <v>0</v>
      </c>
      <c r="H87" t="b">
        <f t="shared" si="3"/>
        <v>1</v>
      </c>
    </row>
    <row r="88" spans="1:8" x14ac:dyDescent="0.25">
      <c r="A88" s="226" t="s">
        <v>466</v>
      </c>
      <c r="B88" s="227">
        <v>1</v>
      </c>
      <c r="E88" t="s">
        <v>466</v>
      </c>
      <c r="F88">
        <v>1</v>
      </c>
      <c r="G88">
        <f t="shared" si="2"/>
        <v>0</v>
      </c>
      <c r="H88" t="b">
        <f t="shared" si="3"/>
        <v>1</v>
      </c>
    </row>
    <row r="89" spans="1:8" x14ac:dyDescent="0.25">
      <c r="A89" s="162" t="s">
        <v>471</v>
      </c>
      <c r="B89" s="50">
        <v>4</v>
      </c>
      <c r="E89" t="s">
        <v>471</v>
      </c>
      <c r="F89">
        <v>4</v>
      </c>
      <c r="G89">
        <f t="shared" si="2"/>
        <v>0</v>
      </c>
      <c r="H89" t="b">
        <f t="shared" si="3"/>
        <v>1</v>
      </c>
    </row>
    <row r="90" spans="1:8" x14ac:dyDescent="0.25">
      <c r="A90" s="162" t="s">
        <v>475</v>
      </c>
      <c r="B90" s="50">
        <v>2</v>
      </c>
      <c r="E90" t="s">
        <v>475</v>
      </c>
      <c r="F90">
        <v>2</v>
      </c>
      <c r="G90">
        <f t="shared" si="2"/>
        <v>0</v>
      </c>
      <c r="H90" t="b">
        <f t="shared" si="3"/>
        <v>1</v>
      </c>
    </row>
    <row r="91" spans="1:8" x14ac:dyDescent="0.25">
      <c r="A91" s="162" t="s">
        <v>481</v>
      </c>
      <c r="B91" s="50">
        <v>1</v>
      </c>
      <c r="E91" t="s">
        <v>481</v>
      </c>
      <c r="F91">
        <v>1</v>
      </c>
      <c r="G91">
        <f t="shared" si="2"/>
        <v>0</v>
      </c>
      <c r="H91" t="b">
        <f t="shared" si="3"/>
        <v>1</v>
      </c>
    </row>
    <row r="92" spans="1:8" x14ac:dyDescent="0.25">
      <c r="A92" s="158" t="s">
        <v>1050</v>
      </c>
      <c r="B92" s="249">
        <v>4</v>
      </c>
      <c r="E92" t="s">
        <v>1050</v>
      </c>
      <c r="F92">
        <v>4</v>
      </c>
      <c r="G92">
        <f t="shared" si="2"/>
        <v>0</v>
      </c>
      <c r="H92" t="b">
        <f t="shared" si="3"/>
        <v>1</v>
      </c>
    </row>
    <row r="93" spans="1:8" x14ac:dyDescent="0.25">
      <c r="A93" s="162" t="s">
        <v>490</v>
      </c>
      <c r="B93" s="50">
        <v>6</v>
      </c>
      <c r="E93" t="s">
        <v>490</v>
      </c>
      <c r="F93">
        <v>6</v>
      </c>
      <c r="G93">
        <f t="shared" si="2"/>
        <v>0</v>
      </c>
      <c r="H93" t="b">
        <f t="shared" si="3"/>
        <v>1</v>
      </c>
    </row>
    <row r="94" spans="1:8" x14ac:dyDescent="0.25">
      <c r="A94" s="162" t="s">
        <v>493</v>
      </c>
      <c r="B94" s="50">
        <v>2</v>
      </c>
      <c r="E94" t="s">
        <v>493</v>
      </c>
      <c r="F94">
        <v>2</v>
      </c>
      <c r="G94">
        <f t="shared" si="2"/>
        <v>0</v>
      </c>
      <c r="H94" t="b">
        <f t="shared" si="3"/>
        <v>1</v>
      </c>
    </row>
    <row r="95" spans="1:8" x14ac:dyDescent="0.25">
      <c r="A95" s="162" t="s">
        <v>497</v>
      </c>
      <c r="B95" s="50">
        <v>7</v>
      </c>
      <c r="E95" t="s">
        <v>497</v>
      </c>
      <c r="F95">
        <v>7</v>
      </c>
      <c r="G95">
        <f t="shared" si="2"/>
        <v>0</v>
      </c>
      <c r="H95" t="b">
        <f t="shared" si="3"/>
        <v>1</v>
      </c>
    </row>
    <row r="96" spans="1:8" x14ac:dyDescent="0.25">
      <c r="A96" s="162" t="s">
        <v>503</v>
      </c>
      <c r="B96" s="50">
        <v>4</v>
      </c>
      <c r="E96" t="s">
        <v>503</v>
      </c>
      <c r="F96">
        <v>4</v>
      </c>
      <c r="G96">
        <f t="shared" si="2"/>
        <v>0</v>
      </c>
      <c r="H96" t="b">
        <f t="shared" si="3"/>
        <v>1</v>
      </c>
    </row>
    <row r="97" spans="1:8" x14ac:dyDescent="0.25">
      <c r="A97" s="162" t="s">
        <v>508</v>
      </c>
      <c r="B97" s="50">
        <v>3</v>
      </c>
      <c r="E97" t="s">
        <v>508</v>
      </c>
      <c r="F97">
        <v>3</v>
      </c>
      <c r="G97">
        <f t="shared" si="2"/>
        <v>0</v>
      </c>
      <c r="H97" t="b">
        <f t="shared" si="3"/>
        <v>1</v>
      </c>
    </row>
    <row r="98" spans="1:8" x14ac:dyDescent="0.25">
      <c r="A98" s="162" t="s">
        <v>512</v>
      </c>
      <c r="B98" s="50">
        <v>4</v>
      </c>
      <c r="E98" t="s">
        <v>512</v>
      </c>
      <c r="F98">
        <v>4</v>
      </c>
      <c r="G98">
        <f t="shared" si="2"/>
        <v>0</v>
      </c>
      <c r="H98" t="b">
        <f t="shared" si="3"/>
        <v>1</v>
      </c>
    </row>
    <row r="99" spans="1:8" x14ac:dyDescent="0.25">
      <c r="A99" s="162" t="s">
        <v>523</v>
      </c>
      <c r="B99" s="50">
        <v>2</v>
      </c>
      <c r="E99" t="s">
        <v>523</v>
      </c>
      <c r="F99">
        <v>2</v>
      </c>
      <c r="G99">
        <f t="shared" si="2"/>
        <v>0</v>
      </c>
      <c r="H99" t="b">
        <f t="shared" si="3"/>
        <v>1</v>
      </c>
    </row>
    <row r="100" spans="1:8" x14ac:dyDescent="0.25">
      <c r="A100" s="162" t="s">
        <v>527</v>
      </c>
      <c r="B100" s="50">
        <v>3</v>
      </c>
      <c r="E100" t="s">
        <v>527</v>
      </c>
      <c r="F100">
        <v>3</v>
      </c>
      <c r="G100">
        <f t="shared" si="2"/>
        <v>0</v>
      </c>
      <c r="H100" t="b">
        <f t="shared" si="3"/>
        <v>1</v>
      </c>
    </row>
    <row r="101" spans="1:8" x14ac:dyDescent="0.25">
      <c r="A101" s="162" t="s">
        <v>531</v>
      </c>
      <c r="B101" s="50">
        <v>8</v>
      </c>
      <c r="E101" t="s">
        <v>531</v>
      </c>
      <c r="F101">
        <v>8</v>
      </c>
      <c r="G101">
        <f t="shared" si="2"/>
        <v>0</v>
      </c>
      <c r="H101" t="b">
        <f t="shared" si="3"/>
        <v>1</v>
      </c>
    </row>
    <row r="102" spans="1:8" x14ac:dyDescent="0.25">
      <c r="A102" s="162" t="s">
        <v>535</v>
      </c>
      <c r="B102" s="41">
        <v>5</v>
      </c>
      <c r="E102" t="s">
        <v>535</v>
      </c>
      <c r="F102">
        <v>5</v>
      </c>
      <c r="G102">
        <f t="shared" si="2"/>
        <v>0</v>
      </c>
      <c r="H102" t="b">
        <f t="shared" si="3"/>
        <v>1</v>
      </c>
    </row>
    <row r="103" spans="1:8" x14ac:dyDescent="0.25">
      <c r="A103" s="162" t="s">
        <v>539</v>
      </c>
      <c r="B103" s="50">
        <v>3</v>
      </c>
      <c r="E103" t="s">
        <v>539</v>
      </c>
      <c r="F103">
        <v>3</v>
      </c>
      <c r="G103">
        <f t="shared" si="2"/>
        <v>0</v>
      </c>
      <c r="H103" t="b">
        <f t="shared" si="3"/>
        <v>1</v>
      </c>
    </row>
    <row r="104" spans="1:8" x14ac:dyDescent="0.25">
      <c r="A104" s="246" t="s">
        <v>1075</v>
      </c>
      <c r="B104" s="248">
        <v>0</v>
      </c>
      <c r="G104">
        <f>B104-F104</f>
        <v>0</v>
      </c>
      <c r="H104" s="250" t="b">
        <f t="shared" si="3"/>
        <v>0</v>
      </c>
    </row>
    <row r="105" spans="1:8" x14ac:dyDescent="0.25">
      <c r="A105" s="162" t="s">
        <v>543</v>
      </c>
      <c r="B105" s="50">
        <v>4</v>
      </c>
      <c r="E105" t="s">
        <v>543</v>
      </c>
      <c r="F105">
        <v>4</v>
      </c>
      <c r="G105">
        <f t="shared" ref="G105:G168" si="4">B105-F105</f>
        <v>0</v>
      </c>
      <c r="H105" t="b">
        <f t="shared" si="3"/>
        <v>1</v>
      </c>
    </row>
    <row r="106" spans="1:8" x14ac:dyDescent="0.25">
      <c r="A106" s="158" t="s">
        <v>547</v>
      </c>
      <c r="B106" s="131">
        <v>3</v>
      </c>
      <c r="E106" t="s">
        <v>547</v>
      </c>
      <c r="F106">
        <v>3</v>
      </c>
      <c r="G106">
        <f t="shared" si="4"/>
        <v>0</v>
      </c>
      <c r="H106" t="b">
        <f t="shared" si="3"/>
        <v>1</v>
      </c>
    </row>
    <row r="107" spans="1:8" ht="15.75" thickBot="1" x14ac:dyDescent="0.3">
      <c r="A107" s="222" t="s">
        <v>553</v>
      </c>
      <c r="B107" s="223">
        <v>3</v>
      </c>
      <c r="E107" t="s">
        <v>553</v>
      </c>
      <c r="F107">
        <v>3</v>
      </c>
      <c r="G107">
        <f t="shared" si="4"/>
        <v>0</v>
      </c>
      <c r="H107" t="b">
        <f t="shared" si="3"/>
        <v>1</v>
      </c>
    </row>
    <row r="108" spans="1:8" x14ac:dyDescent="0.25">
      <c r="A108" s="224" t="s">
        <v>555</v>
      </c>
      <c r="B108" s="149">
        <v>2</v>
      </c>
      <c r="E108" t="s">
        <v>555</v>
      </c>
      <c r="F108">
        <v>2</v>
      </c>
      <c r="G108">
        <f t="shared" si="4"/>
        <v>0</v>
      </c>
      <c r="H108" t="b">
        <f t="shared" si="3"/>
        <v>1</v>
      </c>
    </row>
    <row r="109" spans="1:8" x14ac:dyDescent="0.25">
      <c r="A109" s="162" t="s">
        <v>560</v>
      </c>
      <c r="B109" s="50">
        <v>3</v>
      </c>
      <c r="E109" t="s">
        <v>560</v>
      </c>
      <c r="F109">
        <v>3</v>
      </c>
      <c r="G109">
        <f t="shared" si="4"/>
        <v>0</v>
      </c>
      <c r="H109" t="b">
        <f t="shared" si="3"/>
        <v>1</v>
      </c>
    </row>
    <row r="110" spans="1:8" x14ac:dyDescent="0.25">
      <c r="A110" s="161" t="s">
        <v>565</v>
      </c>
      <c r="B110" s="41">
        <v>3</v>
      </c>
      <c r="E110" t="s">
        <v>565</v>
      </c>
      <c r="F110">
        <v>3</v>
      </c>
      <c r="G110">
        <f t="shared" si="4"/>
        <v>0</v>
      </c>
      <c r="H110" t="b">
        <f t="shared" si="3"/>
        <v>1</v>
      </c>
    </row>
    <row r="111" spans="1:8" x14ac:dyDescent="0.25">
      <c r="A111" s="162" t="s">
        <v>569</v>
      </c>
      <c r="B111" s="50">
        <v>2</v>
      </c>
      <c r="E111" t="s">
        <v>569</v>
      </c>
      <c r="F111">
        <v>2</v>
      </c>
      <c r="G111">
        <f t="shared" si="4"/>
        <v>0</v>
      </c>
      <c r="H111" t="b">
        <f t="shared" si="3"/>
        <v>1</v>
      </c>
    </row>
    <row r="112" spans="1:8" x14ac:dyDescent="0.25">
      <c r="A112" s="161" t="s">
        <v>574</v>
      </c>
      <c r="B112" s="41">
        <v>2</v>
      </c>
      <c r="E112" t="s">
        <v>574</v>
      </c>
      <c r="F112">
        <v>2</v>
      </c>
      <c r="G112">
        <f t="shared" si="4"/>
        <v>0</v>
      </c>
      <c r="H112" t="b">
        <f t="shared" si="3"/>
        <v>1</v>
      </c>
    </row>
    <row r="113" spans="1:8" x14ac:dyDescent="0.25">
      <c r="A113" s="162" t="s">
        <v>579</v>
      </c>
      <c r="B113" s="50">
        <v>2</v>
      </c>
      <c r="E113" t="s">
        <v>579</v>
      </c>
      <c r="F113">
        <v>2</v>
      </c>
      <c r="G113">
        <f t="shared" si="4"/>
        <v>0</v>
      </c>
      <c r="H113" t="b">
        <f t="shared" si="3"/>
        <v>1</v>
      </c>
    </row>
    <row r="114" spans="1:8" x14ac:dyDescent="0.25">
      <c r="A114" s="162" t="s">
        <v>582</v>
      </c>
      <c r="B114" s="50">
        <v>5</v>
      </c>
      <c r="E114" t="s">
        <v>582</v>
      </c>
      <c r="F114">
        <v>5</v>
      </c>
      <c r="G114">
        <f t="shared" si="4"/>
        <v>0</v>
      </c>
      <c r="H114" t="b">
        <f t="shared" si="3"/>
        <v>1</v>
      </c>
    </row>
    <row r="115" spans="1:8" x14ac:dyDescent="0.25">
      <c r="A115" s="162" t="s">
        <v>586</v>
      </c>
      <c r="B115" s="50">
        <v>4</v>
      </c>
      <c r="E115" t="s">
        <v>586</v>
      </c>
      <c r="F115">
        <v>4</v>
      </c>
      <c r="G115">
        <f t="shared" si="4"/>
        <v>0</v>
      </c>
      <c r="H115" t="b">
        <f t="shared" si="3"/>
        <v>1</v>
      </c>
    </row>
    <row r="116" spans="1:8" x14ac:dyDescent="0.25">
      <c r="A116" s="162" t="s">
        <v>592</v>
      </c>
      <c r="B116" s="50">
        <v>5</v>
      </c>
      <c r="E116" t="s">
        <v>592</v>
      </c>
      <c r="F116">
        <v>5</v>
      </c>
      <c r="G116">
        <f t="shared" si="4"/>
        <v>0</v>
      </c>
      <c r="H116" t="b">
        <f t="shared" si="3"/>
        <v>1</v>
      </c>
    </row>
    <row r="117" spans="1:8" x14ac:dyDescent="0.25">
      <c r="A117" s="162" t="s">
        <v>598</v>
      </c>
      <c r="B117" s="50">
        <v>2</v>
      </c>
      <c r="E117" t="s">
        <v>598</v>
      </c>
      <c r="F117">
        <v>2</v>
      </c>
      <c r="G117">
        <f t="shared" si="4"/>
        <v>0</v>
      </c>
      <c r="H117" t="b">
        <f t="shared" si="3"/>
        <v>1</v>
      </c>
    </row>
    <row r="118" spans="1:8" x14ac:dyDescent="0.25">
      <c r="A118" s="162" t="s">
        <v>602</v>
      </c>
      <c r="B118" s="50">
        <v>5</v>
      </c>
      <c r="E118" t="s">
        <v>602</v>
      </c>
      <c r="F118">
        <v>5</v>
      </c>
      <c r="G118">
        <f t="shared" si="4"/>
        <v>0</v>
      </c>
      <c r="H118" t="b">
        <f t="shared" si="3"/>
        <v>1</v>
      </c>
    </row>
    <row r="119" spans="1:8" x14ac:dyDescent="0.25">
      <c r="A119" s="162" t="s">
        <v>606</v>
      </c>
      <c r="B119" s="50">
        <v>3</v>
      </c>
      <c r="E119" t="s">
        <v>606</v>
      </c>
      <c r="F119">
        <v>3</v>
      </c>
      <c r="G119">
        <f t="shared" si="4"/>
        <v>0</v>
      </c>
      <c r="H119" t="b">
        <f t="shared" si="3"/>
        <v>1</v>
      </c>
    </row>
    <row r="120" spans="1:8" x14ac:dyDescent="0.25">
      <c r="A120" s="162" t="s">
        <v>611</v>
      </c>
      <c r="B120" s="50">
        <v>2</v>
      </c>
      <c r="E120" t="s">
        <v>611</v>
      </c>
      <c r="F120">
        <v>2</v>
      </c>
      <c r="G120">
        <f t="shared" si="4"/>
        <v>0</v>
      </c>
      <c r="H120" t="b">
        <f t="shared" si="3"/>
        <v>1</v>
      </c>
    </row>
    <row r="121" spans="1:8" x14ac:dyDescent="0.25">
      <c r="A121" s="162" t="s">
        <v>614</v>
      </c>
      <c r="B121" s="50">
        <v>3</v>
      </c>
      <c r="E121" t="s">
        <v>614</v>
      </c>
      <c r="F121">
        <v>3</v>
      </c>
      <c r="G121">
        <f t="shared" si="4"/>
        <v>0</v>
      </c>
      <c r="H121" t="b">
        <f t="shared" si="3"/>
        <v>1</v>
      </c>
    </row>
    <row r="122" spans="1:8" x14ac:dyDescent="0.25">
      <c r="A122" s="162" t="s">
        <v>619</v>
      </c>
      <c r="B122" s="50">
        <v>5</v>
      </c>
      <c r="E122" t="s">
        <v>619</v>
      </c>
      <c r="F122">
        <v>5</v>
      </c>
      <c r="G122">
        <f t="shared" si="4"/>
        <v>0</v>
      </c>
      <c r="H122" t="b">
        <f t="shared" si="3"/>
        <v>1</v>
      </c>
    </row>
    <row r="123" spans="1:8" x14ac:dyDescent="0.25">
      <c r="A123" s="162" t="s">
        <v>624</v>
      </c>
      <c r="B123" s="50">
        <v>4</v>
      </c>
      <c r="E123" t="s">
        <v>624</v>
      </c>
      <c r="F123">
        <v>4</v>
      </c>
      <c r="G123">
        <f t="shared" si="4"/>
        <v>0</v>
      </c>
      <c r="H123" t="b">
        <f t="shared" si="3"/>
        <v>1</v>
      </c>
    </row>
    <row r="124" spans="1:8" x14ac:dyDescent="0.25">
      <c r="A124" s="162" t="s">
        <v>627</v>
      </c>
      <c r="B124" s="50">
        <v>4</v>
      </c>
      <c r="E124" t="s">
        <v>627</v>
      </c>
      <c r="F124">
        <v>4</v>
      </c>
      <c r="G124">
        <f t="shared" si="4"/>
        <v>0</v>
      </c>
      <c r="H124" t="b">
        <f t="shared" si="3"/>
        <v>1</v>
      </c>
    </row>
    <row r="125" spans="1:8" x14ac:dyDescent="0.25">
      <c r="A125" s="162" t="s">
        <v>631</v>
      </c>
      <c r="B125" s="50">
        <v>3</v>
      </c>
      <c r="E125" t="s">
        <v>631</v>
      </c>
      <c r="F125">
        <v>3</v>
      </c>
      <c r="G125">
        <f t="shared" si="4"/>
        <v>0</v>
      </c>
      <c r="H125" t="b">
        <f t="shared" si="3"/>
        <v>1</v>
      </c>
    </row>
    <row r="126" spans="1:8" x14ac:dyDescent="0.25">
      <c r="A126" s="162" t="s">
        <v>636</v>
      </c>
      <c r="B126" s="50">
        <v>3</v>
      </c>
      <c r="E126" t="s">
        <v>636</v>
      </c>
      <c r="F126">
        <v>3</v>
      </c>
      <c r="G126">
        <f t="shared" si="4"/>
        <v>0</v>
      </c>
      <c r="H126" t="b">
        <f t="shared" si="3"/>
        <v>1</v>
      </c>
    </row>
    <row r="127" spans="1:8" x14ac:dyDescent="0.25">
      <c r="A127" s="162" t="s">
        <v>640</v>
      </c>
      <c r="B127" s="50">
        <v>2</v>
      </c>
      <c r="E127" t="s">
        <v>640</v>
      </c>
      <c r="F127">
        <v>2</v>
      </c>
      <c r="G127">
        <f t="shared" si="4"/>
        <v>0</v>
      </c>
      <c r="H127" t="b">
        <f t="shared" si="3"/>
        <v>1</v>
      </c>
    </row>
    <row r="128" spans="1:8" x14ac:dyDescent="0.25">
      <c r="A128" s="162" t="s">
        <v>644</v>
      </c>
      <c r="B128" s="50">
        <v>3</v>
      </c>
      <c r="E128" t="s">
        <v>644</v>
      </c>
      <c r="F128">
        <v>3</v>
      </c>
      <c r="G128">
        <f t="shared" si="4"/>
        <v>0</v>
      </c>
      <c r="H128" t="b">
        <f t="shared" si="3"/>
        <v>1</v>
      </c>
    </row>
    <row r="129" spans="1:8" x14ac:dyDescent="0.25">
      <c r="A129" s="162" t="s">
        <v>649</v>
      </c>
      <c r="B129" s="50">
        <v>4</v>
      </c>
      <c r="E129" t="s">
        <v>649</v>
      </c>
      <c r="F129">
        <v>4</v>
      </c>
      <c r="G129">
        <f t="shared" si="4"/>
        <v>0</v>
      </c>
      <c r="H129" t="b">
        <f t="shared" si="3"/>
        <v>1</v>
      </c>
    </row>
    <row r="130" spans="1:8" x14ac:dyDescent="0.25">
      <c r="A130" s="162" t="s">
        <v>652</v>
      </c>
      <c r="B130" s="50">
        <v>3</v>
      </c>
      <c r="E130" t="s">
        <v>652</v>
      </c>
      <c r="F130">
        <v>3</v>
      </c>
      <c r="G130">
        <f t="shared" si="4"/>
        <v>0</v>
      </c>
      <c r="H130" t="b">
        <f t="shared" si="3"/>
        <v>1</v>
      </c>
    </row>
    <row r="131" spans="1:8" x14ac:dyDescent="0.25">
      <c r="A131" s="162" t="s">
        <v>654</v>
      </c>
      <c r="B131" s="50">
        <v>3</v>
      </c>
      <c r="E131" t="s">
        <v>654</v>
      </c>
      <c r="F131">
        <v>3</v>
      </c>
      <c r="G131">
        <f t="shared" si="4"/>
        <v>0</v>
      </c>
      <c r="H131" t="b">
        <f t="shared" ref="H131:H194" si="5">A131=E131</f>
        <v>1</v>
      </c>
    </row>
    <row r="132" spans="1:8" x14ac:dyDescent="0.25">
      <c r="A132" s="162" t="s">
        <v>660</v>
      </c>
      <c r="B132" s="50">
        <v>4</v>
      </c>
      <c r="E132" t="s">
        <v>660</v>
      </c>
      <c r="F132">
        <v>4</v>
      </c>
      <c r="G132">
        <f t="shared" si="4"/>
        <v>0</v>
      </c>
      <c r="H132" t="b">
        <f t="shared" si="5"/>
        <v>1</v>
      </c>
    </row>
    <row r="133" spans="1:8" x14ac:dyDescent="0.25">
      <c r="A133" s="162" t="s">
        <v>664</v>
      </c>
      <c r="B133" s="50">
        <v>4</v>
      </c>
      <c r="E133" t="s">
        <v>664</v>
      </c>
      <c r="F133">
        <v>4</v>
      </c>
      <c r="G133">
        <f t="shared" si="4"/>
        <v>0</v>
      </c>
      <c r="H133" t="b">
        <f t="shared" si="5"/>
        <v>1</v>
      </c>
    </row>
    <row r="134" spans="1:8" x14ac:dyDescent="0.25">
      <c r="A134" s="162" t="s">
        <v>669</v>
      </c>
      <c r="B134" s="50">
        <v>2</v>
      </c>
      <c r="E134" t="s">
        <v>669</v>
      </c>
      <c r="F134">
        <v>2</v>
      </c>
      <c r="G134">
        <f t="shared" si="4"/>
        <v>0</v>
      </c>
      <c r="H134" t="b">
        <f t="shared" si="5"/>
        <v>1</v>
      </c>
    </row>
    <row r="135" spans="1:8" x14ac:dyDescent="0.25">
      <c r="A135" s="162" t="s">
        <v>675</v>
      </c>
      <c r="B135" s="50">
        <v>2</v>
      </c>
      <c r="E135" t="s">
        <v>675</v>
      </c>
      <c r="F135">
        <v>2</v>
      </c>
      <c r="G135">
        <f t="shared" si="4"/>
        <v>0</v>
      </c>
      <c r="H135" t="b">
        <f t="shared" si="5"/>
        <v>1</v>
      </c>
    </row>
    <row r="136" spans="1:8" x14ac:dyDescent="0.25">
      <c r="A136" s="162" t="s">
        <v>680</v>
      </c>
      <c r="B136" s="50">
        <v>3</v>
      </c>
      <c r="E136" t="s">
        <v>680</v>
      </c>
      <c r="F136">
        <v>3</v>
      </c>
      <c r="G136">
        <f t="shared" si="4"/>
        <v>0</v>
      </c>
      <c r="H136" t="b">
        <f t="shared" si="5"/>
        <v>1</v>
      </c>
    </row>
    <row r="137" spans="1:8" x14ac:dyDescent="0.25">
      <c r="A137" s="162" t="s">
        <v>682</v>
      </c>
      <c r="B137" s="50">
        <v>2</v>
      </c>
      <c r="E137" t="s">
        <v>682</v>
      </c>
      <c r="F137">
        <v>2</v>
      </c>
      <c r="G137">
        <f t="shared" si="4"/>
        <v>0</v>
      </c>
      <c r="H137" t="b">
        <f t="shared" si="5"/>
        <v>1</v>
      </c>
    </row>
    <row r="138" spans="1:8" x14ac:dyDescent="0.25">
      <c r="A138" s="162" t="s">
        <v>686</v>
      </c>
      <c r="B138" s="50">
        <v>3</v>
      </c>
      <c r="E138" t="s">
        <v>686</v>
      </c>
      <c r="F138">
        <v>3</v>
      </c>
      <c r="G138">
        <f t="shared" si="4"/>
        <v>0</v>
      </c>
      <c r="H138" t="b">
        <f t="shared" si="5"/>
        <v>1</v>
      </c>
    </row>
    <row r="139" spans="1:8" x14ac:dyDescent="0.25">
      <c r="A139" s="162" t="s">
        <v>693</v>
      </c>
      <c r="B139" s="50">
        <v>3</v>
      </c>
      <c r="E139" t="s">
        <v>693</v>
      </c>
      <c r="F139">
        <v>3</v>
      </c>
      <c r="G139">
        <f t="shared" si="4"/>
        <v>0</v>
      </c>
      <c r="H139" t="b">
        <f t="shared" si="5"/>
        <v>1</v>
      </c>
    </row>
    <row r="140" spans="1:8" x14ac:dyDescent="0.25">
      <c r="A140" s="162" t="s">
        <v>699</v>
      </c>
      <c r="B140" s="50">
        <v>3</v>
      </c>
      <c r="E140" t="s">
        <v>699</v>
      </c>
      <c r="F140">
        <v>3</v>
      </c>
      <c r="G140">
        <f t="shared" si="4"/>
        <v>0</v>
      </c>
      <c r="H140" t="b">
        <f t="shared" si="5"/>
        <v>1</v>
      </c>
    </row>
    <row r="141" spans="1:8" x14ac:dyDescent="0.25">
      <c r="A141" s="162" t="s">
        <v>704</v>
      </c>
      <c r="B141" s="50">
        <v>3</v>
      </c>
      <c r="E141" t="s">
        <v>704</v>
      </c>
      <c r="F141">
        <v>3</v>
      </c>
      <c r="G141">
        <f t="shared" si="4"/>
        <v>0</v>
      </c>
      <c r="H141" t="b">
        <f t="shared" si="5"/>
        <v>1</v>
      </c>
    </row>
    <row r="142" spans="1:8" x14ac:dyDescent="0.25">
      <c r="A142" s="162" t="s">
        <v>710</v>
      </c>
      <c r="B142" s="50">
        <v>3</v>
      </c>
      <c r="E142" t="s">
        <v>710</v>
      </c>
      <c r="F142">
        <v>3</v>
      </c>
      <c r="G142">
        <f t="shared" si="4"/>
        <v>0</v>
      </c>
      <c r="H142" t="b">
        <f t="shared" si="5"/>
        <v>1</v>
      </c>
    </row>
    <row r="143" spans="1:8" x14ac:dyDescent="0.25">
      <c r="A143" s="162" t="s">
        <v>715</v>
      </c>
      <c r="B143" s="50">
        <v>3</v>
      </c>
      <c r="E143" t="s">
        <v>715</v>
      </c>
      <c r="F143">
        <v>3</v>
      </c>
      <c r="G143">
        <f t="shared" si="4"/>
        <v>0</v>
      </c>
      <c r="H143" t="b">
        <f t="shared" si="5"/>
        <v>1</v>
      </c>
    </row>
    <row r="144" spans="1:8" x14ac:dyDescent="0.25">
      <c r="A144" s="162" t="s">
        <v>719</v>
      </c>
      <c r="B144" s="50">
        <v>3</v>
      </c>
      <c r="E144" t="s">
        <v>719</v>
      </c>
      <c r="F144">
        <v>3</v>
      </c>
      <c r="G144">
        <f t="shared" si="4"/>
        <v>0</v>
      </c>
      <c r="H144" t="b">
        <f t="shared" si="5"/>
        <v>1</v>
      </c>
    </row>
    <row r="145" spans="1:8" x14ac:dyDescent="0.25">
      <c r="A145" s="162" t="s">
        <v>724</v>
      </c>
      <c r="B145" s="50">
        <v>4</v>
      </c>
      <c r="E145" t="s">
        <v>724</v>
      </c>
      <c r="F145">
        <v>4</v>
      </c>
      <c r="G145">
        <f t="shared" si="4"/>
        <v>0</v>
      </c>
      <c r="H145" t="b">
        <f t="shared" si="5"/>
        <v>1</v>
      </c>
    </row>
    <row r="146" spans="1:8" x14ac:dyDescent="0.25">
      <c r="A146" s="162" t="s">
        <v>729</v>
      </c>
      <c r="B146" s="50">
        <v>4</v>
      </c>
      <c r="E146" t="s">
        <v>729</v>
      </c>
      <c r="F146">
        <v>4</v>
      </c>
      <c r="G146">
        <f t="shared" si="4"/>
        <v>0</v>
      </c>
      <c r="H146" t="b">
        <f t="shared" si="5"/>
        <v>1</v>
      </c>
    </row>
    <row r="147" spans="1:8" x14ac:dyDescent="0.25">
      <c r="A147" s="162" t="s">
        <v>739</v>
      </c>
      <c r="B147" s="50">
        <v>3</v>
      </c>
      <c r="E147" t="s">
        <v>739</v>
      </c>
      <c r="F147">
        <v>3</v>
      </c>
      <c r="G147">
        <f t="shared" si="4"/>
        <v>0</v>
      </c>
      <c r="H147" t="b">
        <f t="shared" si="5"/>
        <v>1</v>
      </c>
    </row>
    <row r="148" spans="1:8" x14ac:dyDescent="0.25">
      <c r="A148" s="162" t="s">
        <v>743</v>
      </c>
      <c r="B148" s="50">
        <v>2</v>
      </c>
      <c r="E148" t="s">
        <v>743</v>
      </c>
      <c r="F148">
        <v>2</v>
      </c>
      <c r="G148">
        <f t="shared" si="4"/>
        <v>0</v>
      </c>
      <c r="H148" t="b">
        <f t="shared" si="5"/>
        <v>1</v>
      </c>
    </row>
    <row r="149" spans="1:8" x14ac:dyDescent="0.25">
      <c r="A149" s="162" t="s">
        <v>748</v>
      </c>
      <c r="B149" s="50">
        <v>3</v>
      </c>
      <c r="E149" t="s">
        <v>748</v>
      </c>
      <c r="F149">
        <v>3</v>
      </c>
      <c r="G149">
        <f t="shared" si="4"/>
        <v>0</v>
      </c>
      <c r="H149" t="b">
        <f t="shared" si="5"/>
        <v>1</v>
      </c>
    </row>
    <row r="150" spans="1:8" x14ac:dyDescent="0.25">
      <c r="A150" s="162" t="s">
        <v>753</v>
      </c>
      <c r="B150" s="50">
        <v>1</v>
      </c>
      <c r="E150" t="s">
        <v>753</v>
      </c>
      <c r="F150">
        <v>1</v>
      </c>
      <c r="G150">
        <f t="shared" si="4"/>
        <v>0</v>
      </c>
      <c r="H150" t="b">
        <f t="shared" si="5"/>
        <v>1</v>
      </c>
    </row>
    <row r="151" spans="1:8" x14ac:dyDescent="0.25">
      <c r="A151" s="164" t="s">
        <v>758</v>
      </c>
      <c r="B151" s="148">
        <v>1</v>
      </c>
      <c r="E151" t="s">
        <v>758</v>
      </c>
      <c r="F151">
        <v>1</v>
      </c>
      <c r="G151">
        <f t="shared" si="4"/>
        <v>0</v>
      </c>
      <c r="H151" t="b">
        <f t="shared" si="5"/>
        <v>1</v>
      </c>
    </row>
    <row r="152" spans="1:8" x14ac:dyDescent="0.25">
      <c r="A152" s="162" t="s">
        <v>762</v>
      </c>
      <c r="B152" s="50">
        <v>2</v>
      </c>
      <c r="E152" t="s">
        <v>762</v>
      </c>
      <c r="F152">
        <v>2</v>
      </c>
      <c r="G152">
        <f t="shared" si="4"/>
        <v>0</v>
      </c>
      <c r="H152" t="b">
        <f t="shared" si="5"/>
        <v>1</v>
      </c>
    </row>
    <row r="153" spans="1:8" x14ac:dyDescent="0.25">
      <c r="A153" s="162" t="s">
        <v>768</v>
      </c>
      <c r="B153" s="50">
        <v>3</v>
      </c>
      <c r="E153" t="s">
        <v>768</v>
      </c>
      <c r="F153">
        <v>3</v>
      </c>
      <c r="G153">
        <f t="shared" si="4"/>
        <v>0</v>
      </c>
      <c r="H153" t="b">
        <f t="shared" si="5"/>
        <v>1</v>
      </c>
    </row>
    <row r="154" spans="1:8" x14ac:dyDescent="0.25">
      <c r="A154" s="162" t="s">
        <v>774</v>
      </c>
      <c r="B154" s="50">
        <v>3</v>
      </c>
      <c r="E154" t="s">
        <v>774</v>
      </c>
      <c r="F154">
        <v>3</v>
      </c>
      <c r="G154">
        <f t="shared" si="4"/>
        <v>0</v>
      </c>
      <c r="H154" t="b">
        <f t="shared" si="5"/>
        <v>1</v>
      </c>
    </row>
    <row r="155" spans="1:8" x14ac:dyDescent="0.25">
      <c r="A155" s="162" t="s">
        <v>778</v>
      </c>
      <c r="B155" s="50">
        <v>5</v>
      </c>
      <c r="E155" t="s">
        <v>778</v>
      </c>
      <c r="F155">
        <v>5</v>
      </c>
      <c r="G155">
        <f t="shared" si="4"/>
        <v>0</v>
      </c>
      <c r="H155" t="b">
        <f t="shared" si="5"/>
        <v>1</v>
      </c>
    </row>
    <row r="156" spans="1:8" x14ac:dyDescent="0.25">
      <c r="A156" s="162" t="s">
        <v>783</v>
      </c>
      <c r="B156" s="50">
        <v>2</v>
      </c>
      <c r="E156" t="s">
        <v>783</v>
      </c>
      <c r="F156">
        <v>2</v>
      </c>
      <c r="G156">
        <f t="shared" si="4"/>
        <v>0</v>
      </c>
      <c r="H156" t="b">
        <f t="shared" si="5"/>
        <v>1</v>
      </c>
    </row>
    <row r="157" spans="1:8" x14ac:dyDescent="0.25">
      <c r="A157" s="162" t="s">
        <v>787</v>
      </c>
      <c r="B157" s="50">
        <v>2</v>
      </c>
      <c r="E157" t="s">
        <v>787</v>
      </c>
      <c r="F157">
        <v>2</v>
      </c>
      <c r="G157">
        <f t="shared" si="4"/>
        <v>0</v>
      </c>
      <c r="H157" t="b">
        <f t="shared" si="5"/>
        <v>1</v>
      </c>
    </row>
    <row r="158" spans="1:8" x14ac:dyDescent="0.25">
      <c r="A158" s="162" t="s">
        <v>793</v>
      </c>
      <c r="B158" s="50">
        <v>6</v>
      </c>
      <c r="E158" t="s">
        <v>793</v>
      </c>
      <c r="F158">
        <v>6</v>
      </c>
      <c r="G158">
        <f t="shared" si="4"/>
        <v>0</v>
      </c>
      <c r="H158" t="b">
        <f t="shared" si="5"/>
        <v>1</v>
      </c>
    </row>
    <row r="159" spans="1:8" x14ac:dyDescent="0.25">
      <c r="A159" s="162" t="s">
        <v>795</v>
      </c>
      <c r="B159" s="50">
        <v>2</v>
      </c>
      <c r="E159" t="s">
        <v>795</v>
      </c>
      <c r="F159">
        <v>2</v>
      </c>
      <c r="G159">
        <f t="shared" si="4"/>
        <v>0</v>
      </c>
      <c r="H159" t="b">
        <f t="shared" si="5"/>
        <v>1</v>
      </c>
    </row>
    <row r="160" spans="1:8" x14ac:dyDescent="0.25">
      <c r="A160" s="162" t="s">
        <v>800</v>
      </c>
      <c r="B160" s="50">
        <v>4</v>
      </c>
      <c r="E160" t="s">
        <v>800</v>
      </c>
      <c r="F160">
        <v>4</v>
      </c>
      <c r="G160">
        <f t="shared" si="4"/>
        <v>0</v>
      </c>
      <c r="H160" t="b">
        <f t="shared" si="5"/>
        <v>1</v>
      </c>
    </row>
    <row r="161" spans="1:8" x14ac:dyDescent="0.25">
      <c r="A161" s="162" t="s">
        <v>806</v>
      </c>
      <c r="B161" s="50">
        <v>2</v>
      </c>
      <c r="E161" t="s">
        <v>806</v>
      </c>
      <c r="F161">
        <v>2</v>
      </c>
      <c r="G161">
        <f t="shared" si="4"/>
        <v>0</v>
      </c>
      <c r="H161" t="b">
        <f t="shared" si="5"/>
        <v>1</v>
      </c>
    </row>
    <row r="162" spans="1:8" x14ac:dyDescent="0.25">
      <c r="A162" s="162" t="s">
        <v>811</v>
      </c>
      <c r="B162" s="50">
        <v>4</v>
      </c>
      <c r="E162" t="s">
        <v>811</v>
      </c>
      <c r="F162">
        <v>4</v>
      </c>
      <c r="G162">
        <f t="shared" si="4"/>
        <v>0</v>
      </c>
      <c r="H162" t="b">
        <f t="shared" si="5"/>
        <v>1</v>
      </c>
    </row>
    <row r="163" spans="1:8" x14ac:dyDescent="0.25">
      <c r="A163" s="162" t="s">
        <v>816</v>
      </c>
      <c r="B163" s="50">
        <v>2</v>
      </c>
      <c r="E163" t="s">
        <v>816</v>
      </c>
      <c r="F163">
        <v>2</v>
      </c>
      <c r="G163">
        <f t="shared" si="4"/>
        <v>0</v>
      </c>
      <c r="H163" t="b">
        <f t="shared" si="5"/>
        <v>1</v>
      </c>
    </row>
    <row r="164" spans="1:8" x14ac:dyDescent="0.25">
      <c r="A164" s="162" t="s">
        <v>822</v>
      </c>
      <c r="B164" s="50">
        <v>1</v>
      </c>
      <c r="E164" t="s">
        <v>822</v>
      </c>
      <c r="F164">
        <v>1</v>
      </c>
      <c r="G164">
        <f t="shared" si="4"/>
        <v>0</v>
      </c>
      <c r="H164" t="b">
        <f t="shared" si="5"/>
        <v>1</v>
      </c>
    </row>
    <row r="165" spans="1:8" x14ac:dyDescent="0.25">
      <c r="A165" s="162" t="s">
        <v>827</v>
      </c>
      <c r="B165" s="50">
        <v>3</v>
      </c>
      <c r="E165" t="s">
        <v>827</v>
      </c>
      <c r="F165">
        <v>3</v>
      </c>
      <c r="G165">
        <f t="shared" si="4"/>
        <v>0</v>
      </c>
      <c r="H165" t="b">
        <f t="shared" si="5"/>
        <v>1</v>
      </c>
    </row>
    <row r="166" spans="1:8" x14ac:dyDescent="0.25">
      <c r="A166" s="162" t="s">
        <v>833</v>
      </c>
      <c r="B166" s="50">
        <v>4</v>
      </c>
      <c r="E166" t="s">
        <v>833</v>
      </c>
      <c r="F166">
        <v>4</v>
      </c>
      <c r="G166">
        <f t="shared" si="4"/>
        <v>0</v>
      </c>
      <c r="H166" t="b">
        <f t="shared" si="5"/>
        <v>1</v>
      </c>
    </row>
    <row r="167" spans="1:8" x14ac:dyDescent="0.25">
      <c r="A167" s="162" t="s">
        <v>837</v>
      </c>
      <c r="B167" s="50">
        <v>3</v>
      </c>
      <c r="E167" t="s">
        <v>837</v>
      </c>
      <c r="F167">
        <v>3</v>
      </c>
      <c r="G167">
        <f t="shared" si="4"/>
        <v>0</v>
      </c>
      <c r="H167" t="b">
        <f t="shared" si="5"/>
        <v>1</v>
      </c>
    </row>
    <row r="168" spans="1:8" x14ac:dyDescent="0.25">
      <c r="A168" s="162" t="s">
        <v>842</v>
      </c>
      <c r="B168" s="50">
        <v>4</v>
      </c>
      <c r="E168" t="s">
        <v>842</v>
      </c>
      <c r="F168">
        <v>4</v>
      </c>
      <c r="G168">
        <f t="shared" si="4"/>
        <v>0</v>
      </c>
      <c r="H168" t="b">
        <f t="shared" si="5"/>
        <v>1</v>
      </c>
    </row>
    <row r="169" spans="1:8" x14ac:dyDescent="0.25">
      <c r="A169" s="162" t="s">
        <v>846</v>
      </c>
      <c r="B169" s="50">
        <v>2</v>
      </c>
      <c r="E169" t="s">
        <v>846</v>
      </c>
      <c r="F169">
        <v>2</v>
      </c>
      <c r="G169">
        <f t="shared" ref="G169:G224" si="6">B169-F169</f>
        <v>0</v>
      </c>
      <c r="H169" t="b">
        <f t="shared" si="5"/>
        <v>1</v>
      </c>
    </row>
    <row r="170" spans="1:8" x14ac:dyDescent="0.25">
      <c r="A170" s="162" t="s">
        <v>850</v>
      </c>
      <c r="B170" s="50">
        <v>3</v>
      </c>
      <c r="E170" t="s">
        <v>850</v>
      </c>
      <c r="F170">
        <v>3</v>
      </c>
      <c r="G170">
        <f t="shared" si="6"/>
        <v>0</v>
      </c>
      <c r="H170" t="b">
        <f t="shared" si="5"/>
        <v>1</v>
      </c>
    </row>
    <row r="171" spans="1:8" x14ac:dyDescent="0.25">
      <c r="A171" s="162" t="s">
        <v>855</v>
      </c>
      <c r="B171" s="50">
        <v>5</v>
      </c>
      <c r="E171" t="s">
        <v>855</v>
      </c>
      <c r="F171">
        <v>5</v>
      </c>
      <c r="G171">
        <f t="shared" si="6"/>
        <v>0</v>
      </c>
      <c r="H171" t="b">
        <f t="shared" si="5"/>
        <v>1</v>
      </c>
    </row>
    <row r="172" spans="1:8" x14ac:dyDescent="0.25">
      <c r="A172" s="158" t="s">
        <v>869</v>
      </c>
      <c r="B172" s="131">
        <v>5</v>
      </c>
      <c r="E172" t="s">
        <v>869</v>
      </c>
      <c r="F172">
        <v>5</v>
      </c>
      <c r="G172">
        <f t="shared" si="6"/>
        <v>0</v>
      </c>
      <c r="H172" t="b">
        <f t="shared" si="5"/>
        <v>1</v>
      </c>
    </row>
    <row r="173" spans="1:8" x14ac:dyDescent="0.25">
      <c r="A173" s="162" t="s">
        <v>860</v>
      </c>
      <c r="B173" s="50">
        <v>4</v>
      </c>
      <c r="E173" t="s">
        <v>860</v>
      </c>
      <c r="F173">
        <v>4</v>
      </c>
      <c r="G173">
        <f t="shared" si="6"/>
        <v>0</v>
      </c>
      <c r="H173" t="b">
        <f t="shared" si="5"/>
        <v>1</v>
      </c>
    </row>
    <row r="174" spans="1:8" x14ac:dyDescent="0.25">
      <c r="A174" s="162" t="s">
        <v>865</v>
      </c>
      <c r="B174" s="50">
        <v>4</v>
      </c>
      <c r="E174" t="s">
        <v>865</v>
      </c>
      <c r="F174">
        <v>4</v>
      </c>
      <c r="G174">
        <f t="shared" si="6"/>
        <v>0</v>
      </c>
      <c r="H174" t="b">
        <f t="shared" si="5"/>
        <v>1</v>
      </c>
    </row>
    <row r="175" spans="1:8" x14ac:dyDescent="0.25">
      <c r="A175" s="158" t="s">
        <v>874</v>
      </c>
      <c r="B175" s="131">
        <v>3</v>
      </c>
      <c r="E175" t="s">
        <v>874</v>
      </c>
      <c r="F175">
        <v>3</v>
      </c>
      <c r="G175">
        <f t="shared" si="6"/>
        <v>0</v>
      </c>
      <c r="H175" t="b">
        <f t="shared" si="5"/>
        <v>1</v>
      </c>
    </row>
    <row r="176" spans="1:8" x14ac:dyDescent="0.25">
      <c r="A176" s="162" t="s">
        <v>875</v>
      </c>
      <c r="B176" s="50">
        <v>5</v>
      </c>
      <c r="E176" t="s">
        <v>875</v>
      </c>
      <c r="F176">
        <v>5</v>
      </c>
      <c r="G176">
        <f t="shared" si="6"/>
        <v>0</v>
      </c>
      <c r="H176" t="b">
        <f t="shared" si="5"/>
        <v>1</v>
      </c>
    </row>
    <row r="177" spans="1:8" x14ac:dyDescent="0.25">
      <c r="A177" s="162" t="s">
        <v>880</v>
      </c>
      <c r="B177" s="50">
        <v>3</v>
      </c>
      <c r="E177" t="s">
        <v>880</v>
      </c>
      <c r="F177">
        <v>3</v>
      </c>
      <c r="G177">
        <f t="shared" si="6"/>
        <v>0</v>
      </c>
      <c r="H177" t="b">
        <f t="shared" si="5"/>
        <v>1</v>
      </c>
    </row>
    <row r="178" spans="1:8" x14ac:dyDescent="0.25">
      <c r="A178" s="162" t="s">
        <v>885</v>
      </c>
      <c r="B178" s="50">
        <v>4</v>
      </c>
      <c r="E178" t="s">
        <v>885</v>
      </c>
      <c r="F178">
        <v>4</v>
      </c>
      <c r="G178">
        <f t="shared" si="6"/>
        <v>0</v>
      </c>
      <c r="H178" t="b">
        <f t="shared" si="5"/>
        <v>1</v>
      </c>
    </row>
    <row r="179" spans="1:8" ht="15.75" thickBot="1" x14ac:dyDescent="0.3">
      <c r="A179" s="164" t="s">
        <v>890</v>
      </c>
      <c r="B179" s="148">
        <v>4</v>
      </c>
      <c r="E179" t="s">
        <v>890</v>
      </c>
      <c r="F179">
        <v>4</v>
      </c>
      <c r="G179">
        <f t="shared" si="6"/>
        <v>0</v>
      </c>
      <c r="H179" t="b">
        <f t="shared" si="5"/>
        <v>1</v>
      </c>
    </row>
    <row r="180" spans="1:8" x14ac:dyDescent="0.25">
      <c r="A180" s="224" t="s">
        <v>894</v>
      </c>
      <c r="B180" s="149">
        <v>2</v>
      </c>
      <c r="E180" t="s">
        <v>894</v>
      </c>
      <c r="F180">
        <v>2</v>
      </c>
      <c r="G180">
        <f t="shared" si="6"/>
        <v>0</v>
      </c>
      <c r="H180" t="b">
        <f t="shared" si="5"/>
        <v>1</v>
      </c>
    </row>
    <row r="181" spans="1:8" x14ac:dyDescent="0.25">
      <c r="A181" s="162" t="s">
        <v>899</v>
      </c>
      <c r="B181" s="50">
        <v>5</v>
      </c>
      <c r="E181" t="s">
        <v>899</v>
      </c>
      <c r="F181">
        <v>5</v>
      </c>
      <c r="G181">
        <f t="shared" si="6"/>
        <v>0</v>
      </c>
      <c r="H181" t="b">
        <f t="shared" si="5"/>
        <v>1</v>
      </c>
    </row>
    <row r="182" spans="1:8" x14ac:dyDescent="0.25">
      <c r="A182" s="161" t="s">
        <v>904</v>
      </c>
      <c r="B182" s="41">
        <v>3</v>
      </c>
      <c r="E182" t="s">
        <v>904</v>
      </c>
      <c r="F182">
        <v>3</v>
      </c>
      <c r="G182">
        <f t="shared" si="6"/>
        <v>0</v>
      </c>
      <c r="H182" t="b">
        <f t="shared" si="5"/>
        <v>1</v>
      </c>
    </row>
    <row r="183" spans="1:8" x14ac:dyDescent="0.25">
      <c r="A183" s="162" t="s">
        <v>909</v>
      </c>
      <c r="B183" s="50">
        <v>3</v>
      </c>
      <c r="E183" t="s">
        <v>909</v>
      </c>
      <c r="F183">
        <v>3</v>
      </c>
      <c r="G183">
        <f t="shared" si="6"/>
        <v>0</v>
      </c>
      <c r="H183" t="b">
        <f t="shared" si="5"/>
        <v>1</v>
      </c>
    </row>
    <row r="184" spans="1:8" x14ac:dyDescent="0.25">
      <c r="A184" s="162" t="s">
        <v>914</v>
      </c>
      <c r="B184" s="50">
        <v>3</v>
      </c>
      <c r="E184" t="s">
        <v>914</v>
      </c>
      <c r="F184">
        <v>3</v>
      </c>
      <c r="G184">
        <f t="shared" si="6"/>
        <v>0</v>
      </c>
      <c r="H184" t="b">
        <f t="shared" si="5"/>
        <v>1</v>
      </c>
    </row>
    <row r="185" spans="1:8" x14ac:dyDescent="0.25">
      <c r="A185" s="158" t="s">
        <v>925</v>
      </c>
      <c r="B185" s="131">
        <v>3</v>
      </c>
      <c r="E185" t="s">
        <v>925</v>
      </c>
      <c r="F185">
        <v>3</v>
      </c>
      <c r="G185">
        <f t="shared" si="6"/>
        <v>0</v>
      </c>
      <c r="H185" t="b">
        <f t="shared" si="5"/>
        <v>1</v>
      </c>
    </row>
    <row r="186" spans="1:8" x14ac:dyDescent="0.25">
      <c r="A186" s="162" t="s">
        <v>940</v>
      </c>
      <c r="B186" s="50">
        <v>1</v>
      </c>
      <c r="E186" t="s">
        <v>940</v>
      </c>
      <c r="F186">
        <v>1</v>
      </c>
      <c r="G186">
        <f t="shared" si="6"/>
        <v>0</v>
      </c>
      <c r="H186" t="b">
        <f t="shared" si="5"/>
        <v>1</v>
      </c>
    </row>
    <row r="187" spans="1:8" x14ac:dyDescent="0.25">
      <c r="A187" s="162" t="s">
        <v>946</v>
      </c>
      <c r="B187" s="50">
        <v>3</v>
      </c>
      <c r="E187" t="s">
        <v>946</v>
      </c>
      <c r="F187">
        <v>3</v>
      </c>
      <c r="G187">
        <f t="shared" si="6"/>
        <v>0</v>
      </c>
      <c r="H187" t="b">
        <f t="shared" si="5"/>
        <v>1</v>
      </c>
    </row>
    <row r="188" spans="1:8" x14ac:dyDescent="0.25">
      <c r="A188" s="162" t="s">
        <v>951</v>
      </c>
      <c r="B188" s="50">
        <v>5</v>
      </c>
      <c r="E188" t="s">
        <v>951</v>
      </c>
      <c r="F188">
        <v>5</v>
      </c>
      <c r="G188">
        <f t="shared" si="6"/>
        <v>0</v>
      </c>
      <c r="H188" t="b">
        <f t="shared" si="5"/>
        <v>1</v>
      </c>
    </row>
    <row r="189" spans="1:8" x14ac:dyDescent="0.25">
      <c r="A189" s="162" t="s">
        <v>955</v>
      </c>
      <c r="B189" s="50">
        <v>1</v>
      </c>
      <c r="E189" t="s">
        <v>955</v>
      </c>
      <c r="F189">
        <v>1</v>
      </c>
      <c r="G189">
        <f t="shared" si="6"/>
        <v>0</v>
      </c>
      <c r="H189" t="b">
        <f t="shared" si="5"/>
        <v>1</v>
      </c>
    </row>
    <row r="190" spans="1:8" ht="15.75" thickBot="1" x14ac:dyDescent="0.3">
      <c r="A190" s="164" t="s">
        <v>959</v>
      </c>
      <c r="B190" s="148">
        <v>1</v>
      </c>
      <c r="E190" t="s">
        <v>959</v>
      </c>
      <c r="F190">
        <v>1</v>
      </c>
      <c r="G190">
        <f t="shared" si="6"/>
        <v>0</v>
      </c>
      <c r="H190" t="b">
        <f t="shared" si="5"/>
        <v>1</v>
      </c>
    </row>
    <row r="191" spans="1:8" x14ac:dyDescent="0.25">
      <c r="A191" s="224" t="s">
        <v>964</v>
      </c>
      <c r="B191" s="149">
        <v>1</v>
      </c>
      <c r="E191" t="s">
        <v>964</v>
      </c>
      <c r="F191">
        <v>1</v>
      </c>
      <c r="G191">
        <f t="shared" si="6"/>
        <v>0</v>
      </c>
      <c r="H191" t="b">
        <f t="shared" si="5"/>
        <v>1</v>
      </c>
    </row>
    <row r="192" spans="1:8" x14ac:dyDescent="0.25">
      <c r="A192" s="162" t="s">
        <v>969</v>
      </c>
      <c r="B192" s="50">
        <v>3</v>
      </c>
      <c r="E192" t="s">
        <v>969</v>
      </c>
      <c r="F192">
        <v>3</v>
      </c>
      <c r="G192">
        <f t="shared" si="6"/>
        <v>0</v>
      </c>
      <c r="H192" t="b">
        <f t="shared" si="5"/>
        <v>1</v>
      </c>
    </row>
    <row r="193" spans="1:8" x14ac:dyDescent="0.25">
      <c r="A193" s="162" t="s">
        <v>973</v>
      </c>
      <c r="B193" s="50">
        <v>3</v>
      </c>
      <c r="E193" t="s">
        <v>973</v>
      </c>
      <c r="F193">
        <v>3</v>
      </c>
      <c r="G193">
        <f t="shared" si="6"/>
        <v>0</v>
      </c>
      <c r="H193" t="b">
        <f t="shared" si="5"/>
        <v>1</v>
      </c>
    </row>
    <row r="194" spans="1:8" ht="15.75" thickBot="1" x14ac:dyDescent="0.3">
      <c r="A194" s="168" t="s">
        <v>977</v>
      </c>
      <c r="B194" s="40">
        <v>2</v>
      </c>
      <c r="E194" t="s">
        <v>977</v>
      </c>
      <c r="F194">
        <v>2</v>
      </c>
      <c r="G194">
        <f t="shared" si="6"/>
        <v>0</v>
      </c>
      <c r="H194" t="b">
        <f t="shared" si="5"/>
        <v>1</v>
      </c>
    </row>
    <row r="195" spans="1:8" x14ac:dyDescent="0.25">
      <c r="A195" s="224" t="s">
        <v>980</v>
      </c>
      <c r="B195" s="50">
        <v>4</v>
      </c>
      <c r="E195" t="s">
        <v>980</v>
      </c>
      <c r="F195">
        <v>4</v>
      </c>
      <c r="G195">
        <f t="shared" si="6"/>
        <v>0</v>
      </c>
      <c r="H195" t="b">
        <f t="shared" ref="H195:H224" si="7">A195=E195</f>
        <v>1</v>
      </c>
    </row>
    <row r="196" spans="1:8" x14ac:dyDescent="0.25">
      <c r="A196" s="162" t="s">
        <v>986</v>
      </c>
      <c r="B196" s="50">
        <v>4</v>
      </c>
      <c r="E196" t="s">
        <v>986</v>
      </c>
      <c r="F196">
        <v>4</v>
      </c>
      <c r="G196">
        <f t="shared" si="6"/>
        <v>0</v>
      </c>
      <c r="H196" t="b">
        <f t="shared" si="7"/>
        <v>1</v>
      </c>
    </row>
    <row r="197" spans="1:8" x14ac:dyDescent="0.25">
      <c r="A197" s="158" t="s">
        <v>991</v>
      </c>
      <c r="B197" s="131">
        <v>2</v>
      </c>
      <c r="E197" t="s">
        <v>991</v>
      </c>
      <c r="F197">
        <v>2</v>
      </c>
      <c r="G197">
        <f t="shared" si="6"/>
        <v>0</v>
      </c>
      <c r="H197" t="b">
        <f t="shared" si="7"/>
        <v>1</v>
      </c>
    </row>
    <row r="198" spans="1:8" x14ac:dyDescent="0.25">
      <c r="A198" s="226" t="s">
        <v>996</v>
      </c>
      <c r="B198" s="227">
        <v>2</v>
      </c>
      <c r="E198" t="s">
        <v>996</v>
      </c>
      <c r="F198">
        <v>2</v>
      </c>
      <c r="G198">
        <f t="shared" si="6"/>
        <v>0</v>
      </c>
      <c r="H198" t="b">
        <f t="shared" si="7"/>
        <v>1</v>
      </c>
    </row>
    <row r="199" spans="1:8" x14ac:dyDescent="0.25">
      <c r="A199" s="162" t="s">
        <v>998</v>
      </c>
      <c r="B199" s="50">
        <v>3</v>
      </c>
      <c r="E199" t="s">
        <v>998</v>
      </c>
      <c r="F199">
        <v>3</v>
      </c>
      <c r="G199">
        <f t="shared" si="6"/>
        <v>0</v>
      </c>
      <c r="H199" t="b">
        <f t="shared" si="7"/>
        <v>1</v>
      </c>
    </row>
    <row r="200" spans="1:8" x14ac:dyDescent="0.25">
      <c r="A200" s="162" t="s">
        <v>1002</v>
      </c>
      <c r="B200" s="50">
        <v>3</v>
      </c>
      <c r="E200" t="s">
        <v>1002</v>
      </c>
      <c r="F200">
        <v>3</v>
      </c>
      <c r="G200">
        <f t="shared" si="6"/>
        <v>0</v>
      </c>
      <c r="H200" t="b">
        <f t="shared" si="7"/>
        <v>1</v>
      </c>
    </row>
    <row r="201" spans="1:8" x14ac:dyDescent="0.25">
      <c r="A201" s="162" t="s">
        <v>1008</v>
      </c>
      <c r="B201" s="50">
        <v>3</v>
      </c>
      <c r="E201" t="s">
        <v>1008</v>
      </c>
      <c r="F201">
        <v>3</v>
      </c>
      <c r="G201">
        <f t="shared" si="6"/>
        <v>0</v>
      </c>
      <c r="H201" t="b">
        <f t="shared" si="7"/>
        <v>1</v>
      </c>
    </row>
    <row r="202" spans="1:8" x14ac:dyDescent="0.25">
      <c r="A202" s="162" t="s">
        <v>1013</v>
      </c>
      <c r="B202" s="50">
        <v>4</v>
      </c>
      <c r="E202" t="s">
        <v>1013</v>
      </c>
      <c r="F202">
        <v>4</v>
      </c>
      <c r="G202">
        <f t="shared" si="6"/>
        <v>0</v>
      </c>
      <c r="H202" t="b">
        <f t="shared" si="7"/>
        <v>1</v>
      </c>
    </row>
    <row r="203" spans="1:8" x14ac:dyDescent="0.25">
      <c r="A203" s="162" t="s">
        <v>1017</v>
      </c>
      <c r="B203" s="50">
        <v>4</v>
      </c>
      <c r="E203" t="s">
        <v>1017</v>
      </c>
      <c r="F203">
        <v>4</v>
      </c>
      <c r="G203">
        <f t="shared" si="6"/>
        <v>0</v>
      </c>
      <c r="H203" t="b">
        <f t="shared" si="7"/>
        <v>1</v>
      </c>
    </row>
    <row r="204" spans="1:8" x14ac:dyDescent="0.25">
      <c r="A204" s="162" t="s">
        <v>1021</v>
      </c>
      <c r="B204" s="50">
        <v>3</v>
      </c>
      <c r="E204" t="s">
        <v>1021</v>
      </c>
      <c r="F204">
        <v>3</v>
      </c>
      <c r="G204">
        <f t="shared" si="6"/>
        <v>0</v>
      </c>
      <c r="H204" t="b">
        <f t="shared" si="7"/>
        <v>1</v>
      </c>
    </row>
    <row r="205" spans="1:8" x14ac:dyDescent="0.25">
      <c r="A205" s="162" t="s">
        <v>1026</v>
      </c>
      <c r="B205" s="50">
        <v>3</v>
      </c>
      <c r="E205" t="s">
        <v>1026</v>
      </c>
      <c r="F205">
        <v>3</v>
      </c>
      <c r="G205">
        <f t="shared" si="6"/>
        <v>0</v>
      </c>
      <c r="H205" t="b">
        <f t="shared" si="7"/>
        <v>1</v>
      </c>
    </row>
    <row r="206" spans="1:8" x14ac:dyDescent="0.25">
      <c r="A206" s="162" t="s">
        <v>1029</v>
      </c>
      <c r="B206" s="50">
        <v>2</v>
      </c>
      <c r="E206" t="s">
        <v>1029</v>
      </c>
      <c r="F206">
        <v>2</v>
      </c>
      <c r="G206">
        <f t="shared" si="6"/>
        <v>0</v>
      </c>
      <c r="H206" t="b">
        <f t="shared" si="7"/>
        <v>1</v>
      </c>
    </row>
    <row r="207" spans="1:8" ht="15.75" thickBot="1" x14ac:dyDescent="0.3">
      <c r="A207" s="164" t="s">
        <v>1034</v>
      </c>
      <c r="B207" s="148">
        <v>2</v>
      </c>
      <c r="E207" t="s">
        <v>1034</v>
      </c>
      <c r="F207">
        <v>2</v>
      </c>
      <c r="G207">
        <f t="shared" si="6"/>
        <v>0</v>
      </c>
      <c r="H207" t="b">
        <f t="shared" si="7"/>
        <v>1</v>
      </c>
    </row>
    <row r="208" spans="1:8" x14ac:dyDescent="0.25">
      <c r="A208" s="224" t="s">
        <v>1040</v>
      </c>
      <c r="B208" s="149">
        <v>4</v>
      </c>
      <c r="E208" t="s">
        <v>1040</v>
      </c>
      <c r="F208">
        <v>4</v>
      </c>
      <c r="G208">
        <f t="shared" si="6"/>
        <v>0</v>
      </c>
      <c r="H208" t="b">
        <f t="shared" si="7"/>
        <v>1</v>
      </c>
    </row>
    <row r="209" spans="1:8" x14ac:dyDescent="0.25">
      <c r="A209" s="162" t="s">
        <v>1044</v>
      </c>
      <c r="B209" s="50">
        <v>2</v>
      </c>
      <c r="E209" t="s">
        <v>1044</v>
      </c>
      <c r="F209">
        <v>2</v>
      </c>
      <c r="G209">
        <f t="shared" si="6"/>
        <v>0</v>
      </c>
      <c r="H209" t="b">
        <f t="shared" si="7"/>
        <v>1</v>
      </c>
    </row>
    <row r="210" spans="1:8" x14ac:dyDescent="0.25">
      <c r="A210" s="232" t="s">
        <v>1055</v>
      </c>
      <c r="B210" s="233">
        <v>5</v>
      </c>
      <c r="E210" t="s">
        <v>1055</v>
      </c>
      <c r="F210">
        <v>5</v>
      </c>
      <c r="G210">
        <f t="shared" si="6"/>
        <v>0</v>
      </c>
      <c r="H210" t="b">
        <f t="shared" si="7"/>
        <v>1</v>
      </c>
    </row>
    <row r="211" spans="1:8" x14ac:dyDescent="0.25">
      <c r="A211" s="158" t="s">
        <v>1057</v>
      </c>
      <c r="B211" s="131">
        <v>3</v>
      </c>
      <c r="E211" t="s">
        <v>1057</v>
      </c>
      <c r="F211">
        <v>3</v>
      </c>
      <c r="G211">
        <f t="shared" si="6"/>
        <v>0</v>
      </c>
      <c r="H211" t="b">
        <f t="shared" si="7"/>
        <v>1</v>
      </c>
    </row>
    <row r="212" spans="1:8" x14ac:dyDescent="0.25">
      <c r="A212" s="226" t="s">
        <v>1058</v>
      </c>
      <c r="B212" s="247">
        <v>1</v>
      </c>
      <c r="E212" t="s">
        <v>1058</v>
      </c>
      <c r="F212">
        <v>1</v>
      </c>
      <c r="G212">
        <f t="shared" si="6"/>
        <v>0</v>
      </c>
      <c r="H212" t="b">
        <f t="shared" si="7"/>
        <v>1</v>
      </c>
    </row>
    <row r="213" spans="1:8" x14ac:dyDescent="0.25">
      <c r="A213" s="162" t="s">
        <v>928</v>
      </c>
      <c r="B213" s="50">
        <v>2</v>
      </c>
      <c r="E213" t="s">
        <v>928</v>
      </c>
      <c r="F213">
        <v>2</v>
      </c>
      <c r="G213">
        <f t="shared" si="6"/>
        <v>0</v>
      </c>
      <c r="H213" t="b">
        <f t="shared" si="7"/>
        <v>1</v>
      </c>
    </row>
    <row r="214" spans="1:8" x14ac:dyDescent="0.25">
      <c r="A214" s="158" t="s">
        <v>938</v>
      </c>
      <c r="B214" s="131">
        <v>3</v>
      </c>
      <c r="E214" t="s">
        <v>938</v>
      </c>
      <c r="F214">
        <v>3</v>
      </c>
      <c r="G214">
        <f t="shared" si="6"/>
        <v>0</v>
      </c>
      <c r="H214" t="b">
        <f t="shared" si="7"/>
        <v>1</v>
      </c>
    </row>
    <row r="215" spans="1:8" x14ac:dyDescent="0.25">
      <c r="A215" s="162" t="s">
        <v>734</v>
      </c>
      <c r="B215" s="50">
        <v>3</v>
      </c>
      <c r="E215" t="s">
        <v>734</v>
      </c>
      <c r="F215">
        <v>3</v>
      </c>
      <c r="G215">
        <f t="shared" si="6"/>
        <v>0</v>
      </c>
      <c r="H215" t="b">
        <f t="shared" si="7"/>
        <v>1</v>
      </c>
    </row>
    <row r="216" spans="1:8" x14ac:dyDescent="0.25">
      <c r="A216" s="158" t="s">
        <v>933</v>
      </c>
      <c r="B216" s="131">
        <v>3</v>
      </c>
      <c r="E216" t="s">
        <v>933</v>
      </c>
      <c r="F216">
        <v>3</v>
      </c>
      <c r="G216">
        <f t="shared" si="6"/>
        <v>0</v>
      </c>
      <c r="H216" t="b">
        <f t="shared" si="7"/>
        <v>1</v>
      </c>
    </row>
    <row r="217" spans="1:8" x14ac:dyDescent="0.25">
      <c r="A217" s="162" t="s">
        <v>462</v>
      </c>
      <c r="B217" s="50">
        <v>2</v>
      </c>
      <c r="E217" t="s">
        <v>462</v>
      </c>
      <c r="F217">
        <v>2</v>
      </c>
      <c r="G217">
        <f t="shared" si="6"/>
        <v>0</v>
      </c>
      <c r="H217" t="b">
        <f t="shared" si="7"/>
        <v>1</v>
      </c>
    </row>
    <row r="218" spans="1:8" x14ac:dyDescent="0.25">
      <c r="A218" s="162" t="s">
        <v>485</v>
      </c>
      <c r="B218" s="50">
        <v>1</v>
      </c>
      <c r="E218" t="s">
        <v>485</v>
      </c>
      <c r="F218">
        <v>1</v>
      </c>
      <c r="G218">
        <f t="shared" si="6"/>
        <v>0</v>
      </c>
      <c r="H218" t="b">
        <f t="shared" si="7"/>
        <v>1</v>
      </c>
    </row>
    <row r="219" spans="1:8" x14ac:dyDescent="0.25">
      <c r="A219" s="162" t="s">
        <v>688</v>
      </c>
      <c r="B219" s="50">
        <v>2</v>
      </c>
      <c r="E219" t="s">
        <v>688</v>
      </c>
      <c r="F219">
        <v>2</v>
      </c>
      <c r="G219">
        <f t="shared" si="6"/>
        <v>0</v>
      </c>
      <c r="H219" t="b">
        <f t="shared" si="7"/>
        <v>1</v>
      </c>
    </row>
    <row r="220" spans="1:8" ht="15.75" thickBot="1" x14ac:dyDescent="0.3">
      <c r="A220" s="164" t="s">
        <v>425</v>
      </c>
      <c r="B220" s="148">
        <v>2</v>
      </c>
      <c r="E220" t="s">
        <v>425</v>
      </c>
      <c r="F220">
        <v>2</v>
      </c>
      <c r="G220">
        <f t="shared" si="6"/>
        <v>0</v>
      </c>
      <c r="H220" t="b">
        <f t="shared" si="7"/>
        <v>1</v>
      </c>
    </row>
    <row r="221" spans="1:8" x14ac:dyDescent="0.25">
      <c r="A221" s="209" t="s">
        <v>457</v>
      </c>
      <c r="B221" s="149">
        <v>0</v>
      </c>
      <c r="E221" t="s">
        <v>457</v>
      </c>
      <c r="G221">
        <f t="shared" si="6"/>
        <v>0</v>
      </c>
      <c r="H221" t="b">
        <f t="shared" si="7"/>
        <v>1</v>
      </c>
    </row>
    <row r="222" spans="1:8" x14ac:dyDescent="0.25">
      <c r="A222" s="162" t="s">
        <v>287</v>
      </c>
      <c r="B222" s="50">
        <v>0</v>
      </c>
      <c r="E222" t="s">
        <v>287</v>
      </c>
      <c r="G222">
        <f t="shared" si="6"/>
        <v>0</v>
      </c>
      <c r="H222" t="b">
        <f t="shared" si="7"/>
        <v>1</v>
      </c>
    </row>
    <row r="223" spans="1:8" x14ac:dyDescent="0.25">
      <c r="A223" s="162" t="s">
        <v>251</v>
      </c>
      <c r="B223" s="50">
        <v>1</v>
      </c>
      <c r="E223" t="s">
        <v>251</v>
      </c>
      <c r="F223">
        <v>1</v>
      </c>
      <c r="G223">
        <f t="shared" si="6"/>
        <v>0</v>
      </c>
      <c r="H223" t="b">
        <f t="shared" si="7"/>
        <v>1</v>
      </c>
    </row>
    <row r="224" spans="1:8" x14ac:dyDescent="0.25">
      <c r="A224" s="232" t="s">
        <v>922</v>
      </c>
      <c r="B224" s="233">
        <v>2</v>
      </c>
      <c r="E224" t="s">
        <v>922</v>
      </c>
      <c r="F224">
        <v>2</v>
      </c>
      <c r="G224">
        <f t="shared" si="6"/>
        <v>0</v>
      </c>
      <c r="H224" t="b">
        <f t="shared" si="7"/>
        <v>1</v>
      </c>
    </row>
    <row r="228" spans="1:9" x14ac:dyDescent="0.25">
      <c r="E228" s="360">
        <v>9426586.2399999984</v>
      </c>
      <c r="F228" s="360"/>
      <c r="G228" s="360">
        <v>353650.60000000038</v>
      </c>
      <c r="H228" s="360">
        <v>402</v>
      </c>
      <c r="I228" s="360">
        <v>9072533.6400000118</v>
      </c>
    </row>
    <row r="229" spans="1:9" x14ac:dyDescent="0.25">
      <c r="E229" s="360">
        <v>19513.04</v>
      </c>
      <c r="F229" s="360"/>
      <c r="G229" s="360">
        <v>780.52</v>
      </c>
      <c r="H229" s="360">
        <v>2</v>
      </c>
      <c r="I229" s="360">
        <v>18730.52</v>
      </c>
    </row>
    <row r="230" spans="1:9" x14ac:dyDescent="0.25">
      <c r="E230" s="360">
        <f>SUM(E228:E229)</f>
        <v>9446099.2799999975</v>
      </c>
      <c r="F230" s="360"/>
      <c r="G230" s="360">
        <f t="shared" ref="G230:I230" si="8">SUM(G228:G229)</f>
        <v>354431.1200000004</v>
      </c>
      <c r="H230" s="360">
        <f t="shared" si="8"/>
        <v>404</v>
      </c>
      <c r="I230" s="360">
        <f t="shared" si="8"/>
        <v>9091264.1600000113</v>
      </c>
    </row>
    <row r="232" spans="1:9" ht="15.75" thickBot="1" x14ac:dyDescent="0.3">
      <c r="A232" s="172"/>
      <c r="B232" s="39"/>
      <c r="E232" s="360">
        <v>9446099.2799999975</v>
      </c>
      <c r="F232" s="360"/>
      <c r="G232" s="360">
        <v>354431.1200000004</v>
      </c>
      <c r="H232" s="360">
        <v>404</v>
      </c>
      <c r="I232" s="360">
        <v>9091264.1600000113</v>
      </c>
    </row>
    <row r="234" spans="1:9" x14ac:dyDescent="0.25">
      <c r="A234" s="48"/>
      <c r="B234" s="145"/>
    </row>
    <row r="235" spans="1:9" x14ac:dyDescent="0.25">
      <c r="A235" s="1"/>
      <c r="B235" s="11"/>
    </row>
    <row r="236" spans="1:9" x14ac:dyDescent="0.25">
      <c r="A236" s="1"/>
      <c r="B236" s="11"/>
    </row>
    <row r="237" spans="1:9" x14ac:dyDescent="0.25">
      <c r="A237" s="22"/>
      <c r="B237" s="19"/>
    </row>
    <row r="238" spans="1:9" x14ac:dyDescent="0.25">
      <c r="A238" s="1"/>
      <c r="B238" s="32"/>
    </row>
    <row r="239" spans="1:9" x14ac:dyDescent="0.25">
      <c r="A239" s="1"/>
      <c r="B239" s="32"/>
    </row>
    <row r="240" spans="1:9" x14ac:dyDescent="0.25">
      <c r="A240" s="1"/>
      <c r="B240" s="11"/>
    </row>
    <row r="241" spans="1:2" x14ac:dyDescent="0.25">
      <c r="A241" s="1"/>
      <c r="B241" s="11"/>
    </row>
    <row r="242" spans="1:2" x14ac:dyDescent="0.25">
      <c r="A242" s="1"/>
      <c r="B242" s="11"/>
    </row>
    <row r="243" spans="1:2" x14ac:dyDescent="0.25">
      <c r="A243" s="2"/>
      <c r="B243" s="11"/>
    </row>
    <row r="244" spans="1:2" x14ac:dyDescent="0.25">
      <c r="A244" s="1"/>
      <c r="B244" s="11"/>
    </row>
    <row r="245" spans="1:2" x14ac:dyDescent="0.25">
      <c r="A245" s="2"/>
      <c r="B245" s="11"/>
    </row>
    <row r="246" spans="1:2" x14ac:dyDescent="0.25">
      <c r="A246" s="2"/>
      <c r="B246" s="11"/>
    </row>
    <row r="247" spans="1:2" x14ac:dyDescent="0.25">
      <c r="A247" s="2"/>
      <c r="B247" s="11"/>
    </row>
    <row r="248" spans="1:2" x14ac:dyDescent="0.25">
      <c r="A248" s="2"/>
      <c r="B248" s="11"/>
    </row>
  </sheetData>
  <sortState xmlns:xlrd2="http://schemas.microsoft.com/office/spreadsheetml/2017/richdata2" ref="E2:F223">
    <sortCondition ref="E2:E223"/>
  </sortState>
  <conditionalFormatting sqref="A112:A196">
    <cfRule type="containsText" dxfId="7" priority="49" operator="containsText" text="vero">
      <formula>NOT(ISERROR(SEARCH("vero",A112)))</formula>
    </cfRule>
  </conditionalFormatting>
  <conditionalFormatting sqref="A2:B111">
    <cfRule type="containsText" dxfId="6" priority="6" operator="containsText" text="vero">
      <formula>NOT(ISERROR(SEARCH("vero",A2)))</formula>
    </cfRule>
  </conditionalFormatting>
  <conditionalFormatting sqref="A197:B223">
    <cfRule type="containsText" dxfId="5" priority="61" operator="containsText" text="vero">
      <formula>NOT(ISERROR(SEARCH("vero",A197)))</formula>
    </cfRule>
  </conditionalFormatting>
  <conditionalFormatting sqref="B112:B187">
    <cfRule type="containsText" dxfId="4" priority="45" operator="containsText" text="vero">
      <formula>NOT(ISERROR(SEARCH("vero",B112)))</formula>
    </cfRule>
  </conditionalFormatting>
  <conditionalFormatting sqref="B189:B196">
    <cfRule type="containsText" dxfId="3" priority="2" operator="containsText" text="vero">
      <formula>NOT(ISERROR(SEARCH("vero",B189)))</formula>
    </cfRule>
  </conditionalFormatting>
  <conditionalFormatting sqref="B234">
    <cfRule type="containsText" dxfId="2" priority="7" operator="containsText" text="vero">
      <formula>NOT(ISERROR(SEARCH("vero",B234)))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0E413-4E34-4868-88CE-533E140AF42F}">
  <sheetPr>
    <pageSetUpPr fitToPage="1"/>
  </sheetPr>
  <dimension ref="A1:AB257"/>
  <sheetViews>
    <sheetView showGridLines="0" topLeftCell="A16" zoomScale="75" zoomScaleNormal="75" zoomScaleSheetLayoutView="100" workbookViewId="0">
      <selection activeCell="AB29" sqref="AB29"/>
    </sheetView>
  </sheetViews>
  <sheetFormatPr defaultColWidth="9.140625" defaultRowHeight="12.75" x14ac:dyDescent="0.2"/>
  <cols>
    <col min="1" max="1" width="4.85546875" style="9" customWidth="1"/>
    <col min="2" max="2" width="16" style="9" customWidth="1"/>
    <col min="3" max="3" width="19.5703125" style="179" customWidth="1"/>
    <col min="4" max="4" width="38.28515625" style="2" hidden="1" customWidth="1"/>
    <col min="5" max="5" width="14.85546875" style="9" hidden="1" customWidth="1"/>
    <col min="6" max="6" width="29.5703125" style="2" hidden="1" customWidth="1"/>
    <col min="7" max="7" width="40.140625" style="2" hidden="1" customWidth="1"/>
    <col min="8" max="8" width="8.42578125" style="10" hidden="1" customWidth="1"/>
    <col min="9" max="9" width="8.7109375" style="2" hidden="1" customWidth="1"/>
    <col min="10" max="10" width="13.140625" style="4" hidden="1" customWidth="1"/>
    <col min="11" max="11" width="14.140625" style="4" hidden="1" customWidth="1"/>
    <col min="12" max="12" width="14" style="4" hidden="1" customWidth="1"/>
    <col min="13" max="13" width="14.42578125" style="4" hidden="1" customWidth="1"/>
    <col min="14" max="14" width="13.140625" style="4" hidden="1" customWidth="1"/>
    <col min="15" max="15" width="13.42578125" style="4" hidden="1" customWidth="1"/>
    <col min="16" max="16" width="14" style="4" hidden="1" customWidth="1"/>
    <col min="17" max="17" width="13.42578125" style="4" hidden="1" customWidth="1"/>
    <col min="18" max="18" width="21.140625" style="114" hidden="1" customWidth="1"/>
    <col min="19" max="19" width="13" style="51" hidden="1" customWidth="1"/>
    <col min="20" max="20" width="14.140625" style="317" customWidth="1"/>
    <col min="21" max="21" width="8.28515625" style="4" hidden="1" customWidth="1"/>
    <col min="22" max="22" width="13.42578125" style="4" hidden="1" customWidth="1"/>
    <col min="23" max="23" width="13.7109375" style="4" hidden="1" customWidth="1"/>
    <col min="24" max="24" width="15.28515625" style="4" hidden="1" customWidth="1"/>
    <col min="25" max="26" width="9.140625" style="2" hidden="1" customWidth="1"/>
    <col min="27" max="27" width="12.5703125" style="330" customWidth="1"/>
    <col min="28" max="28" width="24.28515625" style="9" customWidth="1"/>
    <col min="29" max="31" width="9.140625" style="9" customWidth="1"/>
    <col min="32" max="16384" width="9.140625" style="9"/>
  </cols>
  <sheetData>
    <row r="1" spans="1:28" ht="21.75" customHeight="1" x14ac:dyDescent="0.2">
      <c r="A1" s="2" t="s">
        <v>0</v>
      </c>
      <c r="B1" s="103"/>
      <c r="C1" s="109"/>
      <c r="E1" s="7"/>
      <c r="I1" s="6"/>
      <c r="J1" s="79" t="s">
        <v>1</v>
      </c>
      <c r="K1" s="150"/>
      <c r="L1" s="150"/>
      <c r="M1" s="150"/>
      <c r="N1" s="150"/>
      <c r="O1" s="151">
        <v>9472053.0400000121</v>
      </c>
      <c r="Q1" s="152"/>
      <c r="R1" s="113"/>
      <c r="T1" s="313" t="s">
        <v>2</v>
      </c>
      <c r="U1" s="150"/>
      <c r="V1" s="150"/>
      <c r="W1" s="142"/>
      <c r="X1" s="143">
        <v>3148394.12</v>
      </c>
    </row>
    <row r="2" spans="1:28" ht="21.75" customHeight="1" x14ac:dyDescent="0.2">
      <c r="A2" s="6" t="s">
        <v>3</v>
      </c>
      <c r="B2" s="104"/>
      <c r="C2" s="105"/>
      <c r="D2" s="6"/>
      <c r="E2" s="8"/>
      <c r="I2" s="6"/>
      <c r="J2" s="180" t="s">
        <v>4</v>
      </c>
      <c r="L2" s="201"/>
      <c r="M2" s="152"/>
      <c r="N2" s="14"/>
      <c r="O2" s="153">
        <v>3181086.9200000041</v>
      </c>
      <c r="Q2" s="152"/>
      <c r="R2" s="113"/>
      <c r="T2" s="314" t="s">
        <v>5</v>
      </c>
      <c r="U2" s="152"/>
      <c r="V2" s="152"/>
      <c r="X2" s="274">
        <v>6739.0400000028312</v>
      </c>
    </row>
    <row r="3" spans="1:28" ht="21.75" customHeight="1" x14ac:dyDescent="0.2">
      <c r="A3" s="6" t="s">
        <v>6</v>
      </c>
      <c r="B3" s="104"/>
      <c r="C3" s="105"/>
      <c r="D3" s="6"/>
      <c r="E3" s="5"/>
      <c r="I3" s="6"/>
      <c r="J3" s="92" t="s">
        <v>7</v>
      </c>
      <c r="K3" s="152"/>
      <c r="L3" s="152"/>
      <c r="M3" s="152"/>
      <c r="N3" s="152"/>
      <c r="O3" s="153">
        <v>6290966.1200000085</v>
      </c>
      <c r="R3" s="113"/>
      <c r="T3" s="315"/>
      <c r="X3" s="228"/>
    </row>
    <row r="4" spans="1:28" ht="21.75" customHeight="1" x14ac:dyDescent="0.2">
      <c r="A4" s="6" t="s">
        <v>8</v>
      </c>
      <c r="B4" s="6"/>
      <c r="C4" s="106"/>
      <c r="D4" s="6"/>
      <c r="E4" s="5"/>
      <c r="I4" s="6"/>
      <c r="J4" s="92" t="s">
        <v>9</v>
      </c>
      <c r="K4" s="152"/>
      <c r="L4" s="152"/>
      <c r="M4" s="152"/>
      <c r="N4" s="152"/>
      <c r="O4" s="154">
        <v>0</v>
      </c>
      <c r="R4" s="113"/>
      <c r="T4" s="316" t="s">
        <v>10</v>
      </c>
      <c r="U4" s="200"/>
      <c r="V4" s="200"/>
      <c r="W4" s="200"/>
      <c r="X4" s="144">
        <v>3155133.1600000029</v>
      </c>
    </row>
    <row r="5" spans="1:28" ht="21.75" customHeight="1" x14ac:dyDescent="0.2">
      <c r="A5" s="2" t="s">
        <v>11</v>
      </c>
      <c r="B5" s="103"/>
      <c r="C5" s="109"/>
      <c r="E5" s="2"/>
      <c r="I5" s="6"/>
      <c r="J5" s="180" t="s">
        <v>12</v>
      </c>
      <c r="M5" s="152"/>
      <c r="N5" s="152"/>
      <c r="O5" s="153">
        <v>6290966.1200000085</v>
      </c>
      <c r="R5" s="113"/>
      <c r="U5" s="378"/>
      <c r="V5" s="378"/>
      <c r="W5" s="378"/>
    </row>
    <row r="6" spans="1:28" ht="21.75" customHeight="1" x14ac:dyDescent="0.2">
      <c r="A6" s="2"/>
      <c r="B6" s="103"/>
      <c r="C6" s="109"/>
      <c r="E6" s="2"/>
      <c r="I6" s="6"/>
      <c r="J6" s="180" t="s">
        <v>13</v>
      </c>
      <c r="M6" s="152"/>
      <c r="N6" s="152"/>
      <c r="O6" s="153">
        <v>0</v>
      </c>
      <c r="R6" s="113"/>
      <c r="U6" s="181"/>
      <c r="V6" s="181"/>
      <c r="W6" s="181"/>
    </row>
    <row r="7" spans="1:28" ht="21.75" customHeight="1" x14ac:dyDescent="0.2">
      <c r="A7" s="6"/>
      <c r="B7" s="1"/>
      <c r="C7" s="107"/>
      <c r="D7" s="6"/>
      <c r="I7" s="3"/>
      <c r="J7" s="180" t="s">
        <v>14</v>
      </c>
      <c r="M7" s="152"/>
      <c r="N7" s="152"/>
      <c r="O7" s="153">
        <v>6297705.1600000001</v>
      </c>
      <c r="U7" s="181"/>
      <c r="V7" s="181"/>
      <c r="W7" s="181"/>
    </row>
    <row r="8" spans="1:28" x14ac:dyDescent="0.2">
      <c r="A8" s="6"/>
      <c r="B8" s="43"/>
      <c r="C8" s="174"/>
      <c r="D8" s="6"/>
      <c r="E8" s="6"/>
      <c r="I8" s="3"/>
      <c r="J8" s="111" t="s">
        <v>15</v>
      </c>
      <c r="K8" s="155"/>
      <c r="L8" s="155"/>
      <c r="M8" s="155"/>
      <c r="N8" s="155"/>
      <c r="O8" s="154">
        <v>6739.0400000028312</v>
      </c>
      <c r="R8" s="115"/>
      <c r="S8" s="13"/>
      <c r="T8" s="318"/>
      <c r="U8" s="14"/>
      <c r="V8" s="19"/>
      <c r="W8" s="19"/>
      <c r="X8" s="19"/>
    </row>
    <row r="9" spans="1:28" x14ac:dyDescent="0.2">
      <c r="A9" s="6"/>
      <c r="B9" s="43"/>
      <c r="C9" s="174"/>
      <c r="D9" s="6"/>
      <c r="E9" s="6"/>
      <c r="I9" s="3"/>
      <c r="J9" s="152"/>
      <c r="K9" s="152"/>
      <c r="L9" s="152"/>
      <c r="R9" s="115"/>
      <c r="S9" s="13"/>
      <c r="T9" s="318"/>
      <c r="U9" s="14"/>
      <c r="V9" s="19"/>
      <c r="W9" s="19"/>
      <c r="X9" s="19"/>
    </row>
    <row r="10" spans="1:28" ht="33" customHeight="1" x14ac:dyDescent="0.2">
      <c r="A10" s="15"/>
      <c r="B10" s="44"/>
      <c r="C10" s="175"/>
      <c r="D10" s="210"/>
      <c r="E10" s="16"/>
      <c r="I10" s="17"/>
      <c r="J10" s="275">
        <v>8374.26</v>
      </c>
      <c r="K10" s="275">
        <v>11097.62</v>
      </c>
      <c r="L10" s="375" t="s">
        <v>16</v>
      </c>
      <c r="M10" s="376"/>
      <c r="N10" s="376"/>
      <c r="O10" s="376"/>
      <c r="P10" s="376"/>
      <c r="Q10" s="377"/>
      <c r="R10" s="116"/>
      <c r="S10" s="373" t="s">
        <v>17</v>
      </c>
      <c r="T10" s="381" t="s">
        <v>18</v>
      </c>
      <c r="U10" s="379" t="s">
        <v>19</v>
      </c>
      <c r="V10" s="379" t="s">
        <v>20</v>
      </c>
      <c r="W10" s="379" t="s">
        <v>21</v>
      </c>
      <c r="X10" s="371" t="s">
        <v>22</v>
      </c>
      <c r="AA10" s="8"/>
      <c r="AB10" s="7"/>
    </row>
    <row r="11" spans="1:28" ht="54" customHeight="1" thickBot="1" x14ac:dyDescent="0.25">
      <c r="A11" s="33" t="s">
        <v>23</v>
      </c>
      <c r="B11" s="34" t="s">
        <v>24</v>
      </c>
      <c r="C11" s="35" t="s">
        <v>25</v>
      </c>
      <c r="D11" s="34" t="s">
        <v>26</v>
      </c>
      <c r="E11" s="34" t="s">
        <v>27</v>
      </c>
      <c r="F11" s="34" t="s">
        <v>28</v>
      </c>
      <c r="G11" s="35" t="s">
        <v>29</v>
      </c>
      <c r="H11" s="35" t="s">
        <v>30</v>
      </c>
      <c r="I11" s="20" t="s">
        <v>31</v>
      </c>
      <c r="J11" s="245" t="s">
        <v>32</v>
      </c>
      <c r="K11" s="245" t="s">
        <v>33</v>
      </c>
      <c r="L11" s="112" t="s">
        <v>16</v>
      </c>
      <c r="M11" s="112" t="s">
        <v>34</v>
      </c>
      <c r="N11" s="112" t="s">
        <v>35</v>
      </c>
      <c r="O11" s="112" t="s">
        <v>36</v>
      </c>
      <c r="P11" s="112" t="s">
        <v>37</v>
      </c>
      <c r="Q11" s="112" t="s">
        <v>38</v>
      </c>
      <c r="R11" s="117" t="s">
        <v>39</v>
      </c>
      <c r="S11" s="374"/>
      <c r="T11" s="382"/>
      <c r="U11" s="380"/>
      <c r="V11" s="380"/>
      <c r="W11" s="380"/>
      <c r="X11" s="372"/>
      <c r="Y11" s="216" t="s">
        <v>40</v>
      </c>
      <c r="Z11" s="216" t="s">
        <v>41</v>
      </c>
      <c r="AA11" s="8" t="s">
        <v>1076</v>
      </c>
    </row>
    <row r="12" spans="1:28" ht="28.5" customHeight="1" x14ac:dyDescent="0.2">
      <c r="A12" s="23">
        <v>1</v>
      </c>
      <c r="B12" s="156" t="s">
        <v>42</v>
      </c>
      <c r="C12" s="184">
        <v>83001970264</v>
      </c>
      <c r="D12" s="291" t="s">
        <v>43</v>
      </c>
      <c r="E12" s="157" t="s">
        <v>44</v>
      </c>
      <c r="F12" s="156" t="s">
        <v>45</v>
      </c>
      <c r="G12" s="156" t="s">
        <v>46</v>
      </c>
      <c r="H12" s="52">
        <v>3</v>
      </c>
      <c r="I12" s="52" t="s">
        <v>47</v>
      </c>
      <c r="J12" s="276">
        <v>8374.26</v>
      </c>
      <c r="K12" s="53">
        <v>33292.86</v>
      </c>
      <c r="L12" s="54">
        <v>41667.120000000003</v>
      </c>
      <c r="M12" s="279">
        <v>13947.29</v>
      </c>
      <c r="N12" s="53"/>
      <c r="O12" s="53">
        <v>27719.83</v>
      </c>
      <c r="P12" s="53"/>
      <c r="Q12" s="53">
        <v>27719.83</v>
      </c>
      <c r="R12" s="118">
        <v>14027.499881670001</v>
      </c>
      <c r="S12" s="54">
        <v>14027.5</v>
      </c>
      <c r="T12" s="156">
        <v>41747.33</v>
      </c>
      <c r="U12" s="55"/>
      <c r="V12" s="55"/>
      <c r="W12" s="55"/>
      <c r="X12" s="55"/>
      <c r="Y12" s="218"/>
      <c r="Z12" s="325"/>
      <c r="AA12" s="331"/>
      <c r="AB12" s="7"/>
    </row>
    <row r="13" spans="1:28" ht="28.5" customHeight="1" x14ac:dyDescent="0.2">
      <c r="A13" s="24">
        <v>2</v>
      </c>
      <c r="B13" s="158" t="s">
        <v>48</v>
      </c>
      <c r="C13" s="185">
        <v>83001970264</v>
      </c>
      <c r="D13" s="292" t="s">
        <v>43</v>
      </c>
      <c r="E13" s="159" t="s">
        <v>44</v>
      </c>
      <c r="F13" s="158" t="s">
        <v>49</v>
      </c>
      <c r="G13" s="158" t="s">
        <v>46</v>
      </c>
      <c r="H13" s="173">
        <v>2</v>
      </c>
      <c r="I13" s="56" t="s">
        <v>47</v>
      </c>
      <c r="J13" s="57">
        <v>8374.26</v>
      </c>
      <c r="K13" s="57">
        <v>22195.24</v>
      </c>
      <c r="L13" s="58">
        <v>30569.5</v>
      </c>
      <c r="M13" s="280">
        <v>10230.73</v>
      </c>
      <c r="N13" s="57"/>
      <c r="O13" s="57">
        <v>20338.77</v>
      </c>
      <c r="P13" s="57"/>
      <c r="Q13" s="57">
        <v>20338.77</v>
      </c>
      <c r="R13" s="119">
        <v>10291.41581258</v>
      </c>
      <c r="S13" s="58">
        <v>10291.42</v>
      </c>
      <c r="T13" s="158">
        <v>30630.190000000002</v>
      </c>
      <c r="U13" s="59"/>
      <c r="V13" s="59"/>
      <c r="W13" s="59"/>
      <c r="X13" s="59"/>
      <c r="Y13" s="211"/>
      <c r="AA13" s="331"/>
      <c r="AB13" s="7"/>
    </row>
    <row r="14" spans="1:28" ht="28.5" customHeight="1" x14ac:dyDescent="0.2">
      <c r="A14" s="24">
        <v>3</v>
      </c>
      <c r="B14" s="158" t="s">
        <v>50</v>
      </c>
      <c r="C14" s="185">
        <v>83001970264</v>
      </c>
      <c r="D14" s="292" t="s">
        <v>43</v>
      </c>
      <c r="E14" s="158" t="s">
        <v>44</v>
      </c>
      <c r="F14" s="158" t="s">
        <v>51</v>
      </c>
      <c r="G14" s="158" t="s">
        <v>46</v>
      </c>
      <c r="H14" s="173">
        <v>2</v>
      </c>
      <c r="I14" s="56" t="s">
        <v>47</v>
      </c>
      <c r="J14" s="57">
        <v>8374.26</v>
      </c>
      <c r="K14" s="57">
        <v>22195.24</v>
      </c>
      <c r="L14" s="58">
        <v>30569.5</v>
      </c>
      <c r="M14" s="280">
        <v>10230.73</v>
      </c>
      <c r="N14" s="57"/>
      <c r="O14" s="57">
        <v>20338.77</v>
      </c>
      <c r="P14" s="57"/>
      <c r="Q14" s="57">
        <v>20338.77</v>
      </c>
      <c r="R14" s="119">
        <v>10291.41581258</v>
      </c>
      <c r="S14" s="58">
        <v>10291.42</v>
      </c>
      <c r="T14" s="158">
        <v>30630.190000000002</v>
      </c>
      <c r="U14" s="59"/>
      <c r="V14" s="59"/>
      <c r="W14" s="59"/>
      <c r="X14" s="59"/>
      <c r="Y14" s="220"/>
      <c r="Z14" s="326"/>
      <c r="AA14" s="331"/>
      <c r="AB14" s="7"/>
    </row>
    <row r="15" spans="1:28" ht="28.5" customHeight="1" thickBot="1" x14ac:dyDescent="0.25">
      <c r="A15" s="25"/>
      <c r="B15" s="160"/>
      <c r="C15" s="186"/>
      <c r="D15" s="293"/>
      <c r="E15" s="160"/>
      <c r="F15" s="160"/>
      <c r="G15" s="160"/>
      <c r="H15" s="36"/>
      <c r="I15" s="36"/>
      <c r="J15" s="26"/>
      <c r="K15" s="26"/>
      <c r="L15" s="26"/>
      <c r="M15" s="26"/>
      <c r="N15" s="26"/>
      <c r="O15" s="26"/>
      <c r="P15" s="26"/>
      <c r="Q15" s="26"/>
      <c r="R15" s="120"/>
      <c r="S15" s="60"/>
      <c r="T15" s="165">
        <v>103007.71</v>
      </c>
      <c r="U15" s="62" t="s">
        <v>47</v>
      </c>
      <c r="V15" s="63">
        <v>4120.3100000000004</v>
      </c>
      <c r="W15" s="63">
        <v>2</v>
      </c>
      <c r="X15" s="212">
        <v>98885.400000000009</v>
      </c>
      <c r="Y15" s="217"/>
      <c r="Z15" s="220"/>
      <c r="AA15" s="332" t="s">
        <v>1077</v>
      </c>
      <c r="AB15" s="7"/>
    </row>
    <row r="16" spans="1:28" ht="28.5" customHeight="1" x14ac:dyDescent="0.2">
      <c r="A16" s="41">
        <v>4</v>
      </c>
      <c r="B16" s="161" t="s">
        <v>52</v>
      </c>
      <c r="C16" s="187" t="s">
        <v>53</v>
      </c>
      <c r="D16" s="294" t="s">
        <v>54</v>
      </c>
      <c r="E16" s="161" t="s">
        <v>55</v>
      </c>
      <c r="F16" s="161" t="s">
        <v>56</v>
      </c>
      <c r="G16" s="161" t="s">
        <v>57</v>
      </c>
      <c r="H16" s="147">
        <v>6</v>
      </c>
      <c r="I16" s="64" t="s">
        <v>47</v>
      </c>
      <c r="J16" s="65">
        <v>8374.26</v>
      </c>
      <c r="K16" s="65">
        <v>66585.72</v>
      </c>
      <c r="L16" s="66">
        <v>74959.98</v>
      </c>
      <c r="M16" s="281">
        <v>25096.97</v>
      </c>
      <c r="N16" s="66"/>
      <c r="O16" s="66">
        <v>49863.009999999995</v>
      </c>
      <c r="P16" s="66"/>
      <c r="Q16" s="66">
        <v>49863.009999999995</v>
      </c>
      <c r="R16" s="121">
        <v>25235.752088929999</v>
      </c>
      <c r="S16" s="302">
        <v>25235.74</v>
      </c>
      <c r="T16" s="319">
        <v>75098.75</v>
      </c>
      <c r="U16" s="67" t="s">
        <v>47</v>
      </c>
      <c r="V16" s="102">
        <v>3003.95</v>
      </c>
      <c r="W16" s="68">
        <v>2</v>
      </c>
      <c r="X16" s="111">
        <v>72092.800000000003</v>
      </c>
      <c r="Y16" s="215"/>
      <c r="Z16" s="327"/>
      <c r="AA16" s="331" t="s">
        <v>1077</v>
      </c>
      <c r="AB16" s="7"/>
    </row>
    <row r="17" spans="1:28" ht="28.5" customHeight="1" x14ac:dyDescent="0.2">
      <c r="A17" s="41">
        <v>5</v>
      </c>
      <c r="B17" s="162" t="s">
        <v>58</v>
      </c>
      <c r="C17" s="185" t="s">
        <v>59</v>
      </c>
      <c r="D17" s="292" t="s">
        <v>60</v>
      </c>
      <c r="E17" s="163" t="s">
        <v>61</v>
      </c>
      <c r="F17" s="162" t="s">
        <v>62</v>
      </c>
      <c r="G17" s="161" t="s">
        <v>63</v>
      </c>
      <c r="H17" s="146">
        <v>2</v>
      </c>
      <c r="I17" s="69" t="s">
        <v>47</v>
      </c>
      <c r="J17" s="70">
        <v>8374.26</v>
      </c>
      <c r="K17" s="70">
        <v>22195.24</v>
      </c>
      <c r="L17" s="71">
        <v>30569.5</v>
      </c>
      <c r="M17" s="282">
        <v>10230.73</v>
      </c>
      <c r="N17" s="71"/>
      <c r="O17" s="71">
        <v>20338.77</v>
      </c>
      <c r="P17" s="71"/>
      <c r="Q17" s="71">
        <v>20338.77</v>
      </c>
      <c r="R17" s="122">
        <v>10291.41581258</v>
      </c>
      <c r="S17" s="96">
        <v>10291.42</v>
      </c>
      <c r="T17" s="162">
        <v>30630.190000000002</v>
      </c>
      <c r="U17" s="72" t="s">
        <v>47</v>
      </c>
      <c r="V17" s="102">
        <v>1225.21</v>
      </c>
      <c r="W17" s="73">
        <v>2</v>
      </c>
      <c r="X17" s="74">
        <v>29402.980000000003</v>
      </c>
      <c r="Y17" s="215"/>
      <c r="Z17" s="220"/>
      <c r="AA17" s="331" t="s">
        <v>1077</v>
      </c>
      <c r="AB17" s="7"/>
    </row>
    <row r="18" spans="1:28" ht="28.5" customHeight="1" x14ac:dyDescent="0.2">
      <c r="A18" s="41">
        <v>6</v>
      </c>
      <c r="B18" s="162" t="s">
        <v>64</v>
      </c>
      <c r="C18" s="188" t="s">
        <v>65</v>
      </c>
      <c r="D18" s="294" t="s">
        <v>66</v>
      </c>
      <c r="E18" s="163" t="s">
        <v>61</v>
      </c>
      <c r="F18" s="162" t="s">
        <v>67</v>
      </c>
      <c r="G18" s="161" t="s">
        <v>68</v>
      </c>
      <c r="H18" s="146">
        <v>3</v>
      </c>
      <c r="I18" s="69" t="s">
        <v>47</v>
      </c>
      <c r="J18" s="70">
        <v>8374.26</v>
      </c>
      <c r="K18" s="70">
        <v>33292.86</v>
      </c>
      <c r="L18" s="71">
        <v>41667.120000000003</v>
      </c>
      <c r="M18" s="282">
        <v>17663.849999999999</v>
      </c>
      <c r="N18" s="71"/>
      <c r="O18" s="71">
        <v>24003.270000000004</v>
      </c>
      <c r="P18" s="71"/>
      <c r="Q18" s="71">
        <v>24003.270000000004</v>
      </c>
      <c r="R18" s="122">
        <v>14027.499881670001</v>
      </c>
      <c r="S18" s="96">
        <v>14027.5</v>
      </c>
      <c r="T18" s="162">
        <v>38030.770000000004</v>
      </c>
      <c r="U18" s="72" t="s">
        <v>47</v>
      </c>
      <c r="V18" s="102">
        <v>1521.23</v>
      </c>
      <c r="W18" s="73">
        <v>2</v>
      </c>
      <c r="X18" s="74">
        <v>36507.54</v>
      </c>
      <c r="Y18" s="215"/>
      <c r="Z18" s="327"/>
      <c r="AA18" s="331" t="s">
        <v>1077</v>
      </c>
      <c r="AB18" s="7"/>
    </row>
    <row r="19" spans="1:28" ht="28.5" customHeight="1" x14ac:dyDescent="0.2">
      <c r="A19" s="41">
        <v>7</v>
      </c>
      <c r="B19" s="162" t="s">
        <v>69</v>
      </c>
      <c r="C19" s="185" t="s">
        <v>70</v>
      </c>
      <c r="D19" s="292" t="s">
        <v>71</v>
      </c>
      <c r="E19" s="163" t="s">
        <v>61</v>
      </c>
      <c r="F19" s="162" t="s">
        <v>72</v>
      </c>
      <c r="G19" s="161" t="s">
        <v>73</v>
      </c>
      <c r="H19" s="146">
        <v>3</v>
      </c>
      <c r="I19" s="69" t="s">
        <v>47</v>
      </c>
      <c r="J19" s="70">
        <v>8374.26</v>
      </c>
      <c r="K19" s="70">
        <v>33292.86</v>
      </c>
      <c r="L19" s="71">
        <v>41667.120000000003</v>
      </c>
      <c r="M19" s="282">
        <v>10230.73</v>
      </c>
      <c r="N19" s="71"/>
      <c r="O19" s="71">
        <v>31436.390000000003</v>
      </c>
      <c r="P19" s="71"/>
      <c r="Q19" s="71">
        <v>31436.390000000003</v>
      </c>
      <c r="R19" s="122">
        <v>14027.499881670001</v>
      </c>
      <c r="S19" s="96">
        <v>14027.5</v>
      </c>
      <c r="T19" s="162">
        <v>45463.89</v>
      </c>
      <c r="U19" s="72" t="s">
        <v>47</v>
      </c>
      <c r="V19" s="102">
        <v>1818.56</v>
      </c>
      <c r="W19" s="73">
        <v>2</v>
      </c>
      <c r="X19" s="74">
        <v>43643.33</v>
      </c>
      <c r="Y19" s="215"/>
      <c r="Z19" s="220"/>
      <c r="AA19" s="331" t="s">
        <v>1077</v>
      </c>
    </row>
    <row r="20" spans="1:28" ht="28.5" customHeight="1" x14ac:dyDescent="0.2">
      <c r="A20" s="41">
        <v>8</v>
      </c>
      <c r="B20" s="162" t="s">
        <v>74</v>
      </c>
      <c r="C20" s="188">
        <v>83001590260</v>
      </c>
      <c r="D20" s="292" t="s">
        <v>75</v>
      </c>
      <c r="E20" s="163" t="s">
        <v>61</v>
      </c>
      <c r="F20" s="162" t="s">
        <v>76</v>
      </c>
      <c r="G20" s="161" t="s">
        <v>77</v>
      </c>
      <c r="H20" s="41">
        <v>4</v>
      </c>
      <c r="I20" s="69" t="s">
        <v>47</v>
      </c>
      <c r="J20" s="70">
        <v>8374.26</v>
      </c>
      <c r="K20" s="70">
        <v>44390.48</v>
      </c>
      <c r="L20" s="71">
        <v>52764.740000000005</v>
      </c>
      <c r="M20" s="282">
        <v>17663.849999999999</v>
      </c>
      <c r="N20" s="71"/>
      <c r="O20" s="71">
        <v>35100.890000000007</v>
      </c>
      <c r="P20" s="71"/>
      <c r="Q20" s="71">
        <v>35100.890000000007</v>
      </c>
      <c r="R20" s="122">
        <v>17763.583950759999</v>
      </c>
      <c r="S20" s="96">
        <v>17763.580000000002</v>
      </c>
      <c r="T20" s="162">
        <v>52864.470000000008</v>
      </c>
      <c r="U20" s="72" t="s">
        <v>47</v>
      </c>
      <c r="V20" s="102">
        <v>2114.58</v>
      </c>
      <c r="W20" s="73">
        <v>2</v>
      </c>
      <c r="X20" s="74">
        <v>50747.890000000007</v>
      </c>
      <c r="Y20" s="215"/>
      <c r="Z20" s="327"/>
      <c r="AA20" s="331" t="s">
        <v>1077</v>
      </c>
      <c r="AB20" s="7"/>
    </row>
    <row r="21" spans="1:28" ht="28.5" customHeight="1" x14ac:dyDescent="0.2">
      <c r="A21" s="41">
        <v>10</v>
      </c>
      <c r="B21" s="162" t="s">
        <v>78</v>
      </c>
      <c r="C21" s="188">
        <v>80006950267</v>
      </c>
      <c r="D21" s="292" t="s">
        <v>79</v>
      </c>
      <c r="E21" s="162" t="s">
        <v>80</v>
      </c>
      <c r="F21" s="162" t="s">
        <v>81</v>
      </c>
      <c r="G21" s="161" t="s">
        <v>82</v>
      </c>
      <c r="H21" s="41">
        <v>3</v>
      </c>
      <c r="I21" s="69" t="s">
        <v>47</v>
      </c>
      <c r="J21" s="70">
        <v>8374.26</v>
      </c>
      <c r="K21" s="70">
        <v>33292.86</v>
      </c>
      <c r="L21" s="71">
        <v>41667.120000000003</v>
      </c>
      <c r="M21" s="282">
        <v>13947.28</v>
      </c>
      <c r="N21" s="71"/>
      <c r="O21" s="71">
        <v>27719.840000000004</v>
      </c>
      <c r="P21" s="71"/>
      <c r="Q21" s="71">
        <v>27719.840000000004</v>
      </c>
      <c r="R21" s="122">
        <v>14027.499881670001</v>
      </c>
      <c r="S21" s="96">
        <v>14027.5</v>
      </c>
      <c r="T21" s="162">
        <v>41747.340000000004</v>
      </c>
      <c r="U21" s="72" t="s">
        <v>47</v>
      </c>
      <c r="V21" s="102">
        <v>1669.89</v>
      </c>
      <c r="W21" s="73">
        <v>2</v>
      </c>
      <c r="X21" s="74">
        <v>40075.450000000004</v>
      </c>
      <c r="Y21" s="215"/>
      <c r="Z21" s="327"/>
      <c r="AA21" s="331" t="s">
        <v>1077</v>
      </c>
      <c r="AB21" s="7"/>
    </row>
    <row r="22" spans="1:28" ht="28.5" customHeight="1" x14ac:dyDescent="0.2">
      <c r="A22" s="41">
        <v>12</v>
      </c>
      <c r="B22" s="162" t="s">
        <v>83</v>
      </c>
      <c r="C22" s="188">
        <v>80013280260</v>
      </c>
      <c r="D22" s="292" t="s">
        <v>84</v>
      </c>
      <c r="E22" s="162" t="s">
        <v>80</v>
      </c>
      <c r="F22" s="162" t="s">
        <v>85</v>
      </c>
      <c r="G22" s="161" t="s">
        <v>86</v>
      </c>
      <c r="H22" s="41">
        <v>2</v>
      </c>
      <c r="I22" s="69" t="s">
        <v>47</v>
      </c>
      <c r="J22" s="70">
        <v>8374.26</v>
      </c>
      <c r="K22" s="70">
        <v>22195.24</v>
      </c>
      <c r="L22" s="71">
        <v>30569.5</v>
      </c>
      <c r="M22" s="282">
        <v>10230.719999999999</v>
      </c>
      <c r="N22" s="71"/>
      <c r="O22" s="71">
        <v>20338.78</v>
      </c>
      <c r="P22" s="71"/>
      <c r="Q22" s="71">
        <v>20338.78</v>
      </c>
      <c r="R22" s="122">
        <v>10291.41581258</v>
      </c>
      <c r="S22" s="96">
        <v>10291.42</v>
      </c>
      <c r="T22" s="162">
        <v>30630.199999999997</v>
      </c>
      <c r="U22" s="72" t="s">
        <v>47</v>
      </c>
      <c r="V22" s="102">
        <v>1225.21</v>
      </c>
      <c r="W22" s="73">
        <v>2</v>
      </c>
      <c r="X22" s="74">
        <v>29402.989999999998</v>
      </c>
      <c r="Y22" s="215"/>
      <c r="Z22" s="327"/>
      <c r="AA22" s="331" t="s">
        <v>1077</v>
      </c>
      <c r="AB22" s="7"/>
    </row>
    <row r="23" spans="1:28" ht="28.5" customHeight="1" x14ac:dyDescent="0.2">
      <c r="A23" s="41">
        <v>13</v>
      </c>
      <c r="B23" s="162" t="s">
        <v>87</v>
      </c>
      <c r="C23" s="188">
        <v>83000630265</v>
      </c>
      <c r="D23" s="292" t="s">
        <v>88</v>
      </c>
      <c r="E23" s="162" t="s">
        <v>89</v>
      </c>
      <c r="F23" s="162" t="s">
        <v>90</v>
      </c>
      <c r="G23" s="161" t="s">
        <v>91</v>
      </c>
      <c r="H23" s="41">
        <v>4</v>
      </c>
      <c r="I23" s="69" t="s">
        <v>47</v>
      </c>
      <c r="J23" s="70">
        <v>8374.26</v>
      </c>
      <c r="K23" s="70">
        <v>44390.48</v>
      </c>
      <c r="L23" s="71">
        <v>52764.740000000005</v>
      </c>
      <c r="M23" s="282">
        <v>21380.400000000001</v>
      </c>
      <c r="N23" s="71"/>
      <c r="O23" s="71">
        <v>31384.340000000004</v>
      </c>
      <c r="P23" s="71"/>
      <c r="Q23" s="71">
        <v>31384.340000000004</v>
      </c>
      <c r="R23" s="122">
        <v>17763.583950759999</v>
      </c>
      <c r="S23" s="96">
        <v>17763.580000000002</v>
      </c>
      <c r="T23" s="162">
        <v>49147.920000000006</v>
      </c>
      <c r="U23" s="72" t="s">
        <v>47</v>
      </c>
      <c r="V23" s="102">
        <v>1965.92</v>
      </c>
      <c r="W23" s="73">
        <v>2</v>
      </c>
      <c r="X23" s="74">
        <v>47180.000000000007</v>
      </c>
      <c r="Y23" s="215"/>
      <c r="Z23" s="220"/>
      <c r="AA23" s="331" t="s">
        <v>1077</v>
      </c>
      <c r="AB23" s="7"/>
    </row>
    <row r="24" spans="1:28" ht="28.5" customHeight="1" x14ac:dyDescent="0.2">
      <c r="A24" s="41">
        <v>14</v>
      </c>
      <c r="B24" s="162" t="s">
        <v>92</v>
      </c>
      <c r="C24" s="185" t="s">
        <v>93</v>
      </c>
      <c r="D24" s="292" t="s">
        <v>94</v>
      </c>
      <c r="E24" s="162" t="s">
        <v>89</v>
      </c>
      <c r="F24" s="162" t="s">
        <v>95</v>
      </c>
      <c r="G24" s="162" t="s">
        <v>96</v>
      </c>
      <c r="H24" s="50">
        <v>3</v>
      </c>
      <c r="I24" s="69" t="s">
        <v>47</v>
      </c>
      <c r="J24" s="70">
        <v>8374.26</v>
      </c>
      <c r="K24" s="70">
        <v>33292.86</v>
      </c>
      <c r="L24" s="71">
        <v>41667.120000000003</v>
      </c>
      <c r="M24" s="282">
        <v>13947.28</v>
      </c>
      <c r="N24" s="71"/>
      <c r="O24" s="71">
        <v>27719.840000000004</v>
      </c>
      <c r="P24" s="71"/>
      <c r="Q24" s="71">
        <v>27719.840000000004</v>
      </c>
      <c r="R24" s="122">
        <v>14027.499881670001</v>
      </c>
      <c r="S24" s="96">
        <v>14027.5</v>
      </c>
      <c r="T24" s="162">
        <v>41747.340000000004</v>
      </c>
      <c r="U24" s="72" t="s">
        <v>97</v>
      </c>
      <c r="V24" s="102">
        <v>0</v>
      </c>
      <c r="W24" s="73">
        <v>0</v>
      </c>
      <c r="X24" s="74">
        <v>41747.340000000004</v>
      </c>
      <c r="Y24" s="215"/>
      <c r="Z24" s="327"/>
      <c r="AA24" s="331" t="s">
        <v>1077</v>
      </c>
      <c r="AB24" s="7"/>
    </row>
    <row r="25" spans="1:28" ht="28.5" customHeight="1" x14ac:dyDescent="0.2">
      <c r="A25" s="41">
        <v>15</v>
      </c>
      <c r="B25" s="162" t="s">
        <v>98</v>
      </c>
      <c r="C25" s="185" t="s">
        <v>99</v>
      </c>
      <c r="D25" s="292" t="s">
        <v>100</v>
      </c>
      <c r="E25" s="162" t="s">
        <v>101</v>
      </c>
      <c r="F25" s="162" t="s">
        <v>102</v>
      </c>
      <c r="G25" s="162" t="s">
        <v>103</v>
      </c>
      <c r="H25" s="50">
        <v>2</v>
      </c>
      <c r="I25" s="69" t="s">
        <v>47</v>
      </c>
      <c r="J25" s="70">
        <v>8374.26</v>
      </c>
      <c r="K25" s="70">
        <v>22195.24</v>
      </c>
      <c r="L25" s="71">
        <v>30569.5</v>
      </c>
      <c r="M25" s="282">
        <v>13947.28</v>
      </c>
      <c r="N25" s="71"/>
      <c r="O25" s="71">
        <v>16622.22</v>
      </c>
      <c r="P25" s="71"/>
      <c r="Q25" s="71">
        <v>16622.22</v>
      </c>
      <c r="R25" s="122">
        <v>10291.41581258</v>
      </c>
      <c r="S25" s="96">
        <v>10291.42</v>
      </c>
      <c r="T25" s="162">
        <v>26913.64</v>
      </c>
      <c r="U25" s="72" t="s">
        <v>47</v>
      </c>
      <c r="V25" s="102">
        <v>1076.55</v>
      </c>
      <c r="W25" s="73">
        <v>2</v>
      </c>
      <c r="X25" s="74">
        <v>25835.09</v>
      </c>
      <c r="Y25" s="215"/>
      <c r="Z25" s="220"/>
      <c r="AA25" s="331" t="s">
        <v>1077</v>
      </c>
      <c r="AB25" s="7"/>
    </row>
    <row r="26" spans="1:28" ht="28.5" customHeight="1" x14ac:dyDescent="0.2">
      <c r="A26" s="41">
        <v>16</v>
      </c>
      <c r="B26" s="162" t="s">
        <v>104</v>
      </c>
      <c r="C26" s="185" t="s">
        <v>105</v>
      </c>
      <c r="D26" s="292" t="s">
        <v>106</v>
      </c>
      <c r="E26" s="162" t="s">
        <v>101</v>
      </c>
      <c r="F26" s="162" t="s">
        <v>107</v>
      </c>
      <c r="G26" s="162" t="s">
        <v>108</v>
      </c>
      <c r="H26" s="50">
        <v>2</v>
      </c>
      <c r="I26" s="69" t="s">
        <v>47</v>
      </c>
      <c r="J26" s="70">
        <v>8374.26</v>
      </c>
      <c r="K26" s="70">
        <v>22195.24</v>
      </c>
      <c r="L26" s="71">
        <v>30569.5</v>
      </c>
      <c r="M26" s="282">
        <v>10230.73</v>
      </c>
      <c r="N26" s="71"/>
      <c r="O26" s="71">
        <v>20338.77</v>
      </c>
      <c r="P26" s="71"/>
      <c r="Q26" s="71">
        <v>20338.77</v>
      </c>
      <c r="R26" s="122">
        <v>10291.41581258</v>
      </c>
      <c r="S26" s="71">
        <v>10291.42</v>
      </c>
      <c r="T26" s="162">
        <v>30630.190000000002</v>
      </c>
      <c r="U26" s="72" t="s">
        <v>47</v>
      </c>
      <c r="V26" s="102">
        <v>1225.21</v>
      </c>
      <c r="W26" s="73">
        <v>2</v>
      </c>
      <c r="X26" s="74">
        <v>29402.980000000003</v>
      </c>
      <c r="Y26" s="215"/>
      <c r="Z26" s="327"/>
      <c r="AA26" s="331" t="s">
        <v>1077</v>
      </c>
      <c r="AB26" s="7"/>
    </row>
    <row r="27" spans="1:28" ht="28.5" customHeight="1" x14ac:dyDescent="0.2">
      <c r="A27" s="41">
        <v>17</v>
      </c>
      <c r="B27" s="162" t="s">
        <v>109</v>
      </c>
      <c r="C27" s="188">
        <v>94151900266</v>
      </c>
      <c r="D27" s="292" t="s">
        <v>110</v>
      </c>
      <c r="E27" s="162" t="s">
        <v>111</v>
      </c>
      <c r="F27" s="162" t="s">
        <v>112</v>
      </c>
      <c r="G27" s="162" t="s">
        <v>113</v>
      </c>
      <c r="H27" s="50">
        <v>3</v>
      </c>
      <c r="I27" s="69" t="s">
        <v>47</v>
      </c>
      <c r="J27" s="70">
        <v>8374.26</v>
      </c>
      <c r="K27" s="70">
        <v>33292.86</v>
      </c>
      <c r="L27" s="71">
        <v>41667.120000000003</v>
      </c>
      <c r="M27" s="282">
        <v>13947.29</v>
      </c>
      <c r="N27" s="71"/>
      <c r="O27" s="71">
        <v>27719.83</v>
      </c>
      <c r="P27" s="71"/>
      <c r="Q27" s="71">
        <v>27719.83</v>
      </c>
      <c r="R27" s="122">
        <v>14027.499881670001</v>
      </c>
      <c r="S27" s="71">
        <v>14027.5</v>
      </c>
      <c r="T27" s="162">
        <v>41747.33</v>
      </c>
      <c r="U27" s="72" t="s">
        <v>47</v>
      </c>
      <c r="V27" s="102">
        <v>1669.89</v>
      </c>
      <c r="W27" s="73">
        <v>2</v>
      </c>
      <c r="X27" s="74">
        <v>40075.440000000002</v>
      </c>
      <c r="Y27" s="215"/>
      <c r="Z27" s="220"/>
      <c r="AA27" s="331" t="s">
        <v>1077</v>
      </c>
    </row>
    <row r="28" spans="1:28" ht="28.5" customHeight="1" x14ac:dyDescent="0.2">
      <c r="A28" s="41">
        <v>18</v>
      </c>
      <c r="B28" s="162" t="s">
        <v>114</v>
      </c>
      <c r="C28" s="188">
        <v>94151240267</v>
      </c>
      <c r="D28" s="292" t="s">
        <v>115</v>
      </c>
      <c r="E28" s="162" t="s">
        <v>111</v>
      </c>
      <c r="F28" s="162" t="s">
        <v>116</v>
      </c>
      <c r="G28" s="162" t="s">
        <v>117</v>
      </c>
      <c r="H28" s="50">
        <v>2</v>
      </c>
      <c r="I28" s="69" t="s">
        <v>47</v>
      </c>
      <c r="J28" s="70">
        <v>8374.26</v>
      </c>
      <c r="K28" s="70">
        <v>22195.24</v>
      </c>
      <c r="L28" s="71">
        <v>30569.5</v>
      </c>
      <c r="M28" s="282">
        <v>13947.29</v>
      </c>
      <c r="N28" s="71"/>
      <c r="O28" s="71">
        <v>16622.21</v>
      </c>
      <c r="P28" s="71"/>
      <c r="Q28" s="71">
        <v>16622.21</v>
      </c>
      <c r="R28" s="122">
        <v>10291.41581258</v>
      </c>
      <c r="S28" s="71">
        <v>10291.42</v>
      </c>
      <c r="T28" s="162">
        <v>26913.629999999997</v>
      </c>
      <c r="U28" s="72" t="s">
        <v>47</v>
      </c>
      <c r="V28" s="102">
        <v>1076.55</v>
      </c>
      <c r="W28" s="73">
        <v>2</v>
      </c>
      <c r="X28" s="74">
        <v>25835.079999999998</v>
      </c>
      <c r="Y28" s="215"/>
      <c r="Z28" s="327"/>
      <c r="AA28" s="331" t="s">
        <v>1077</v>
      </c>
      <c r="AB28" s="7"/>
    </row>
    <row r="29" spans="1:28" ht="28.5" customHeight="1" x14ac:dyDescent="0.2">
      <c r="A29" s="41">
        <v>19</v>
      </c>
      <c r="B29" s="162" t="s">
        <v>118</v>
      </c>
      <c r="C29" s="188">
        <v>80012880268</v>
      </c>
      <c r="D29" s="292" t="s">
        <v>119</v>
      </c>
      <c r="E29" s="162" t="s">
        <v>111</v>
      </c>
      <c r="F29" s="162" t="s">
        <v>120</v>
      </c>
      <c r="G29" s="162" t="s">
        <v>121</v>
      </c>
      <c r="H29" s="50">
        <v>1</v>
      </c>
      <c r="I29" s="69" t="s">
        <v>47</v>
      </c>
      <c r="J29" s="70">
        <v>8374.26</v>
      </c>
      <c r="K29" s="70">
        <v>11097.62</v>
      </c>
      <c r="L29" s="71">
        <v>19471.88</v>
      </c>
      <c r="M29" s="282">
        <v>6514.17</v>
      </c>
      <c r="N29" s="71"/>
      <c r="O29" s="71">
        <v>12957.710000000001</v>
      </c>
      <c r="P29" s="71"/>
      <c r="Q29" s="71">
        <v>12957.710000000001</v>
      </c>
      <c r="R29" s="122">
        <v>6555.33174349</v>
      </c>
      <c r="S29" s="71">
        <v>6555.33</v>
      </c>
      <c r="T29" s="162">
        <v>19513.04</v>
      </c>
      <c r="U29" s="72" t="s">
        <v>47</v>
      </c>
      <c r="V29" s="102">
        <v>780.52</v>
      </c>
      <c r="W29" s="73">
        <v>2</v>
      </c>
      <c r="X29" s="74">
        <v>18730.52</v>
      </c>
      <c r="Y29" s="215"/>
      <c r="Z29" s="220"/>
      <c r="AA29" s="333" t="s">
        <v>1078</v>
      </c>
      <c r="AB29" s="7"/>
    </row>
    <row r="30" spans="1:28" ht="28.5" customHeight="1" x14ac:dyDescent="0.2">
      <c r="A30" s="41">
        <v>20</v>
      </c>
      <c r="B30" s="162" t="s">
        <v>123</v>
      </c>
      <c r="C30" s="188">
        <v>80008190268</v>
      </c>
      <c r="D30" s="292" t="s">
        <v>124</v>
      </c>
      <c r="E30" s="162" t="s">
        <v>125</v>
      </c>
      <c r="F30" s="162" t="s">
        <v>102</v>
      </c>
      <c r="G30" s="162" t="s">
        <v>126</v>
      </c>
      <c r="H30" s="50">
        <v>5</v>
      </c>
      <c r="I30" s="69" t="s">
        <v>47</v>
      </c>
      <c r="J30" s="70">
        <v>8374.26</v>
      </c>
      <c r="K30" s="70">
        <v>55488.1</v>
      </c>
      <c r="L30" s="71">
        <v>63862.36</v>
      </c>
      <c r="M30" s="282">
        <v>21380.41</v>
      </c>
      <c r="N30" s="71"/>
      <c r="O30" s="71">
        <v>42481.95</v>
      </c>
      <c r="P30" s="71"/>
      <c r="Q30" s="71">
        <v>42481.95</v>
      </c>
      <c r="R30" s="122">
        <v>21499.66801985</v>
      </c>
      <c r="S30" s="71">
        <v>21499.67</v>
      </c>
      <c r="T30" s="162">
        <v>63981.619999999995</v>
      </c>
      <c r="U30" s="72" t="s">
        <v>47</v>
      </c>
      <c r="V30" s="102">
        <v>2559.2600000000002</v>
      </c>
      <c r="W30" s="73">
        <v>2</v>
      </c>
      <c r="X30" s="74">
        <v>61420.359999999993</v>
      </c>
      <c r="Y30" s="215"/>
      <c r="Z30" s="327"/>
      <c r="AA30" s="331" t="s">
        <v>1077</v>
      </c>
      <c r="AB30" s="7"/>
    </row>
    <row r="31" spans="1:28" ht="28.5" customHeight="1" x14ac:dyDescent="0.2">
      <c r="A31" s="251">
        <v>21</v>
      </c>
      <c r="B31" s="252" t="s">
        <v>127</v>
      </c>
      <c r="C31" s="253">
        <v>80008090260</v>
      </c>
      <c r="D31" s="295" t="s">
        <v>128</v>
      </c>
      <c r="E31" s="252" t="s">
        <v>129</v>
      </c>
      <c r="F31" s="252" t="s">
        <v>130</v>
      </c>
      <c r="G31" s="254" t="s">
        <v>131</v>
      </c>
      <c r="H31" s="251">
        <v>2</v>
      </c>
      <c r="I31" s="255" t="s">
        <v>47</v>
      </c>
      <c r="J31" s="277">
        <v>8374.26</v>
      </c>
      <c r="K31" s="277">
        <v>22195.24</v>
      </c>
      <c r="L31" s="256">
        <v>30569.5</v>
      </c>
      <c r="M31" s="283">
        <v>10230.73</v>
      </c>
      <c r="N31" s="256"/>
      <c r="O31" s="256">
        <v>20338.77</v>
      </c>
      <c r="P31" s="256"/>
      <c r="Q31" s="256">
        <v>20338.77</v>
      </c>
      <c r="R31" s="257">
        <v>0</v>
      </c>
      <c r="S31" s="256">
        <v>0</v>
      </c>
      <c r="T31" s="252">
        <v>20338.77</v>
      </c>
      <c r="U31" s="258" t="s">
        <v>47</v>
      </c>
      <c r="V31" s="354">
        <v>813.55</v>
      </c>
      <c r="W31" s="259">
        <v>2</v>
      </c>
      <c r="X31" s="260">
        <v>19523.22</v>
      </c>
      <c r="Y31" s="261"/>
      <c r="Z31" s="273"/>
      <c r="AA31" s="331" t="s">
        <v>1077</v>
      </c>
      <c r="AB31" s="7" t="s">
        <v>132</v>
      </c>
    </row>
    <row r="32" spans="1:28" ht="28.5" customHeight="1" x14ac:dyDescent="0.2">
      <c r="A32" s="41">
        <v>22</v>
      </c>
      <c r="B32" s="162" t="s">
        <v>133</v>
      </c>
      <c r="C32" s="188">
        <v>80008070262</v>
      </c>
      <c r="D32" s="292" t="s">
        <v>134</v>
      </c>
      <c r="E32" s="162" t="s">
        <v>129</v>
      </c>
      <c r="F32" s="162" t="s">
        <v>135</v>
      </c>
      <c r="G32" s="161" t="s">
        <v>136</v>
      </c>
      <c r="H32" s="41">
        <v>6</v>
      </c>
      <c r="I32" s="69" t="s">
        <v>47</v>
      </c>
      <c r="J32" s="70">
        <v>8374.26</v>
      </c>
      <c r="K32" s="70">
        <v>66585.72</v>
      </c>
      <c r="L32" s="71">
        <v>74959.98</v>
      </c>
      <c r="M32" s="282">
        <v>21380.41</v>
      </c>
      <c r="N32" s="71"/>
      <c r="O32" s="71">
        <v>53579.569999999992</v>
      </c>
      <c r="P32" s="71"/>
      <c r="Q32" s="71">
        <v>53579.569999999992</v>
      </c>
      <c r="R32" s="122">
        <v>25235.752088929999</v>
      </c>
      <c r="S32" s="303">
        <v>25235.74</v>
      </c>
      <c r="T32" s="162">
        <v>78815.31</v>
      </c>
      <c r="U32" s="72" t="s">
        <v>47</v>
      </c>
      <c r="V32" s="102">
        <v>3152.61</v>
      </c>
      <c r="W32" s="73">
        <v>2</v>
      </c>
      <c r="X32" s="74">
        <v>75660.7</v>
      </c>
      <c r="Y32" s="215"/>
      <c r="Z32" s="327"/>
      <c r="AA32" s="331" t="s">
        <v>1077</v>
      </c>
      <c r="AB32" s="7"/>
    </row>
    <row r="33" spans="1:28" ht="28.5" customHeight="1" x14ac:dyDescent="0.2">
      <c r="A33" s="41">
        <v>23</v>
      </c>
      <c r="B33" s="162" t="s">
        <v>137</v>
      </c>
      <c r="C33" s="188" t="s">
        <v>138</v>
      </c>
      <c r="D33" s="292" t="s">
        <v>139</v>
      </c>
      <c r="E33" s="162" t="s">
        <v>140</v>
      </c>
      <c r="F33" s="162" t="s">
        <v>141</v>
      </c>
      <c r="G33" s="161" t="s">
        <v>142</v>
      </c>
      <c r="H33" s="41">
        <v>2</v>
      </c>
      <c r="I33" s="69" t="s">
        <v>47</v>
      </c>
      <c r="J33" s="70">
        <v>8374.26</v>
      </c>
      <c r="K33" s="70">
        <v>22195.24</v>
      </c>
      <c r="L33" s="71">
        <v>30569.5</v>
      </c>
      <c r="M33" s="282">
        <v>10230.73</v>
      </c>
      <c r="N33" s="71"/>
      <c r="O33" s="71">
        <v>20338.77</v>
      </c>
      <c r="P33" s="71"/>
      <c r="Q33" s="71">
        <v>20338.77</v>
      </c>
      <c r="R33" s="122">
        <v>10291.41581258</v>
      </c>
      <c r="S33" s="71">
        <v>10291.42</v>
      </c>
      <c r="T33" s="162">
        <v>30630.190000000002</v>
      </c>
      <c r="U33" s="72" t="s">
        <v>47</v>
      </c>
      <c r="V33" s="102">
        <v>1225.21</v>
      </c>
      <c r="W33" s="73">
        <v>2</v>
      </c>
      <c r="X33" s="74">
        <v>29402.980000000003</v>
      </c>
      <c r="Y33" s="215"/>
      <c r="Z33" s="220"/>
      <c r="AA33" s="331" t="s">
        <v>1077</v>
      </c>
      <c r="AB33" s="7"/>
    </row>
    <row r="34" spans="1:28" ht="28.5" customHeight="1" x14ac:dyDescent="0.2">
      <c r="A34" s="41">
        <v>24</v>
      </c>
      <c r="B34" s="162" t="s">
        <v>143</v>
      </c>
      <c r="C34" s="188">
        <v>81000010264</v>
      </c>
      <c r="D34" s="292" t="s">
        <v>144</v>
      </c>
      <c r="E34" s="162" t="s">
        <v>145</v>
      </c>
      <c r="F34" s="162" t="s">
        <v>146</v>
      </c>
      <c r="G34" s="161" t="s">
        <v>146</v>
      </c>
      <c r="H34" s="41">
        <v>2</v>
      </c>
      <c r="I34" s="69" t="s">
        <v>47</v>
      </c>
      <c r="J34" s="70">
        <v>8374.26</v>
      </c>
      <c r="K34" s="70">
        <v>22195.24</v>
      </c>
      <c r="L34" s="71">
        <v>30569.5</v>
      </c>
      <c r="M34" s="282">
        <v>13947.29</v>
      </c>
      <c r="N34" s="71"/>
      <c r="O34" s="71">
        <v>16622.21</v>
      </c>
      <c r="P34" s="71"/>
      <c r="Q34" s="71">
        <v>16622.21</v>
      </c>
      <c r="R34" s="122">
        <v>10291.41581258</v>
      </c>
      <c r="S34" s="71">
        <v>10291.42</v>
      </c>
      <c r="T34" s="162">
        <v>26913.629999999997</v>
      </c>
      <c r="U34" s="72" t="s">
        <v>47</v>
      </c>
      <c r="V34" s="102">
        <v>1076.55</v>
      </c>
      <c r="W34" s="73">
        <v>2</v>
      </c>
      <c r="X34" s="74">
        <v>25835.079999999998</v>
      </c>
      <c r="Y34" s="215"/>
      <c r="Z34" s="327"/>
      <c r="AA34" s="331" t="s">
        <v>1077</v>
      </c>
      <c r="AB34" s="7"/>
    </row>
    <row r="35" spans="1:28" ht="28.5" customHeight="1" x14ac:dyDescent="0.2">
      <c r="A35" s="41">
        <v>25</v>
      </c>
      <c r="B35" s="162" t="s">
        <v>149</v>
      </c>
      <c r="C35" s="188">
        <v>81000110262</v>
      </c>
      <c r="D35" s="292" t="s">
        <v>150</v>
      </c>
      <c r="E35" s="162" t="s">
        <v>145</v>
      </c>
      <c r="F35" s="162" t="s">
        <v>151</v>
      </c>
      <c r="G35" s="162" t="s">
        <v>152</v>
      </c>
      <c r="H35" s="50">
        <v>5</v>
      </c>
      <c r="I35" s="69" t="s">
        <v>47</v>
      </c>
      <c r="J35" s="70">
        <v>8374.26</v>
      </c>
      <c r="K35" s="70">
        <v>55488.1</v>
      </c>
      <c r="L35" s="71">
        <v>63862.36</v>
      </c>
      <c r="M35" s="282">
        <v>21380.41</v>
      </c>
      <c r="N35" s="71"/>
      <c r="O35" s="71">
        <v>42481.95</v>
      </c>
      <c r="P35" s="71"/>
      <c r="Q35" s="71">
        <v>42481.95</v>
      </c>
      <c r="R35" s="122">
        <v>21499.66801985</v>
      </c>
      <c r="S35" s="71">
        <v>21499.67</v>
      </c>
      <c r="T35" s="162">
        <v>63981.619999999995</v>
      </c>
      <c r="U35" s="72" t="s">
        <v>47</v>
      </c>
      <c r="V35" s="102">
        <v>2559.2600000000002</v>
      </c>
      <c r="W35" s="73">
        <v>2</v>
      </c>
      <c r="X35" s="74">
        <v>61420.359999999993</v>
      </c>
      <c r="Y35" s="215"/>
      <c r="Z35" s="220"/>
      <c r="AA35" s="331" t="s">
        <v>1077</v>
      </c>
      <c r="AB35" s="7"/>
    </row>
    <row r="36" spans="1:28" ht="28.5" customHeight="1" x14ac:dyDescent="0.2">
      <c r="A36" s="41">
        <v>26</v>
      </c>
      <c r="B36" s="162" t="s">
        <v>155</v>
      </c>
      <c r="C36" s="188" t="s">
        <v>156</v>
      </c>
      <c r="D36" s="292" t="s">
        <v>157</v>
      </c>
      <c r="E36" s="162" t="s">
        <v>145</v>
      </c>
      <c r="F36" s="162" t="s">
        <v>158</v>
      </c>
      <c r="G36" s="161" t="s">
        <v>159</v>
      </c>
      <c r="H36" s="41">
        <v>3</v>
      </c>
      <c r="I36" s="69" t="s">
        <v>47</v>
      </c>
      <c r="J36" s="70">
        <v>8374.26</v>
      </c>
      <c r="K36" s="70">
        <v>33292.86</v>
      </c>
      <c r="L36" s="71">
        <v>41667.120000000003</v>
      </c>
      <c r="M36" s="282">
        <v>13947.29</v>
      </c>
      <c r="N36" s="71"/>
      <c r="O36" s="71">
        <v>27719.83</v>
      </c>
      <c r="P36" s="71"/>
      <c r="Q36" s="71">
        <v>27719.83</v>
      </c>
      <c r="R36" s="122">
        <v>14027.499881670001</v>
      </c>
      <c r="S36" s="71">
        <v>14027.5</v>
      </c>
      <c r="T36" s="162">
        <v>41747.33</v>
      </c>
      <c r="U36" s="72" t="s">
        <v>47</v>
      </c>
      <c r="V36" s="102">
        <v>1669.89</v>
      </c>
      <c r="W36" s="73">
        <v>2</v>
      </c>
      <c r="X36" s="74">
        <v>40075.440000000002</v>
      </c>
      <c r="Y36" s="215"/>
      <c r="Z36" s="327"/>
      <c r="AA36" s="331" t="s">
        <v>1077</v>
      </c>
      <c r="AB36" s="7"/>
    </row>
    <row r="37" spans="1:28" ht="28.5" customHeight="1" x14ac:dyDescent="0.2">
      <c r="A37" s="41">
        <v>27</v>
      </c>
      <c r="B37" s="162" t="s">
        <v>160</v>
      </c>
      <c r="C37" s="188">
        <v>81000090266</v>
      </c>
      <c r="D37" s="292" t="s">
        <v>161</v>
      </c>
      <c r="E37" s="162" t="s">
        <v>145</v>
      </c>
      <c r="F37" s="162" t="s">
        <v>107</v>
      </c>
      <c r="G37" s="162" t="s">
        <v>162</v>
      </c>
      <c r="H37" s="50">
        <v>6</v>
      </c>
      <c r="I37" s="69" t="s">
        <v>47</v>
      </c>
      <c r="J37" s="70">
        <v>8374.26</v>
      </c>
      <c r="K37" s="70">
        <v>66585.72</v>
      </c>
      <c r="L37" s="71">
        <v>74959.98</v>
      </c>
      <c r="M37" s="282">
        <v>21380.41</v>
      </c>
      <c r="N37" s="71"/>
      <c r="O37" s="71">
        <v>53579.569999999992</v>
      </c>
      <c r="P37" s="71"/>
      <c r="Q37" s="71">
        <v>53579.569999999992</v>
      </c>
      <c r="R37" s="122">
        <v>25235.752088929999</v>
      </c>
      <c r="S37" s="303">
        <v>25235.74</v>
      </c>
      <c r="T37" s="162">
        <v>78815.31</v>
      </c>
      <c r="U37" s="72" t="s">
        <v>47</v>
      </c>
      <c r="V37" s="102">
        <v>3152.61</v>
      </c>
      <c r="W37" s="73">
        <v>2</v>
      </c>
      <c r="X37" s="74">
        <v>75660.7</v>
      </c>
      <c r="Y37" s="215"/>
      <c r="Z37" s="220"/>
      <c r="AA37" s="331" t="s">
        <v>1077</v>
      </c>
      <c r="AB37" s="7"/>
    </row>
    <row r="38" spans="1:28" ht="28.5" customHeight="1" x14ac:dyDescent="0.2">
      <c r="A38" s="41">
        <v>28</v>
      </c>
      <c r="B38" s="162" t="s">
        <v>164</v>
      </c>
      <c r="C38" s="188">
        <v>81000170266</v>
      </c>
      <c r="D38" s="292" t="s">
        <v>165</v>
      </c>
      <c r="E38" s="162" t="s">
        <v>145</v>
      </c>
      <c r="F38" s="162" t="s">
        <v>135</v>
      </c>
      <c r="G38" s="161" t="s">
        <v>166</v>
      </c>
      <c r="H38" s="41">
        <v>4</v>
      </c>
      <c r="I38" s="69" t="s">
        <v>47</v>
      </c>
      <c r="J38" s="70">
        <v>8374.26</v>
      </c>
      <c r="K38" s="70">
        <v>44390.48</v>
      </c>
      <c r="L38" s="71">
        <v>52764.740000000005</v>
      </c>
      <c r="M38" s="282">
        <v>17663.849999999999</v>
      </c>
      <c r="N38" s="71"/>
      <c r="O38" s="71">
        <v>35100.890000000007</v>
      </c>
      <c r="P38" s="71"/>
      <c r="Q38" s="71">
        <v>35100.890000000007</v>
      </c>
      <c r="R38" s="122">
        <v>17763.583950759999</v>
      </c>
      <c r="S38" s="71">
        <v>17763.580000000002</v>
      </c>
      <c r="T38" s="162">
        <v>52864.470000000008</v>
      </c>
      <c r="U38" s="72" t="s">
        <v>47</v>
      </c>
      <c r="V38" s="102">
        <v>2114.58</v>
      </c>
      <c r="W38" s="73">
        <v>2</v>
      </c>
      <c r="X38" s="74">
        <v>50747.890000000007</v>
      </c>
      <c r="Y38" s="215"/>
      <c r="Z38" s="327"/>
      <c r="AA38" s="331" t="s">
        <v>1077</v>
      </c>
      <c r="AB38" s="7"/>
    </row>
    <row r="39" spans="1:28" ht="28.5" customHeight="1" x14ac:dyDescent="0.2">
      <c r="A39" s="41">
        <v>29</v>
      </c>
      <c r="B39" s="162" t="s">
        <v>167</v>
      </c>
      <c r="C39" s="188">
        <v>81000150268</v>
      </c>
      <c r="D39" s="292" t="s">
        <v>168</v>
      </c>
      <c r="E39" s="162" t="s">
        <v>145</v>
      </c>
      <c r="F39" s="162" t="s">
        <v>135</v>
      </c>
      <c r="G39" s="161" t="s">
        <v>169</v>
      </c>
      <c r="H39" s="41">
        <v>4</v>
      </c>
      <c r="I39" s="69" t="s">
        <v>47</v>
      </c>
      <c r="J39" s="70">
        <v>8374.26</v>
      </c>
      <c r="K39" s="70">
        <v>44390.48</v>
      </c>
      <c r="L39" s="71">
        <v>52764.740000000005</v>
      </c>
      <c r="M39" s="282">
        <v>17663.849999999999</v>
      </c>
      <c r="N39" s="71"/>
      <c r="O39" s="71">
        <v>35100.890000000007</v>
      </c>
      <c r="P39" s="71"/>
      <c r="Q39" s="71">
        <v>35100.890000000007</v>
      </c>
      <c r="R39" s="122">
        <v>17763.583950759999</v>
      </c>
      <c r="S39" s="71">
        <v>17763.580000000002</v>
      </c>
      <c r="T39" s="162">
        <v>52864.470000000008</v>
      </c>
      <c r="U39" s="72" t="s">
        <v>47</v>
      </c>
      <c r="V39" s="102">
        <v>2114.58</v>
      </c>
      <c r="W39" s="73">
        <v>2</v>
      </c>
      <c r="X39" s="74">
        <v>50747.890000000007</v>
      </c>
      <c r="Y39" s="215"/>
      <c r="Z39" s="327"/>
      <c r="AA39" s="331" t="s">
        <v>1077</v>
      </c>
      <c r="AB39" s="7"/>
    </row>
    <row r="40" spans="1:28" ht="28.5" customHeight="1" x14ac:dyDescent="0.2">
      <c r="A40" s="41">
        <v>30</v>
      </c>
      <c r="B40" s="162" t="s">
        <v>170</v>
      </c>
      <c r="C40" s="188">
        <v>81000130260</v>
      </c>
      <c r="D40" s="292" t="s">
        <v>171</v>
      </c>
      <c r="E40" s="162" t="s">
        <v>145</v>
      </c>
      <c r="F40" s="162" t="s">
        <v>172</v>
      </c>
      <c r="G40" s="161" t="s">
        <v>173</v>
      </c>
      <c r="H40" s="41">
        <v>3</v>
      </c>
      <c r="I40" s="69" t="s">
        <v>47</v>
      </c>
      <c r="J40" s="70">
        <v>8374.26</v>
      </c>
      <c r="K40" s="70">
        <v>33292.86</v>
      </c>
      <c r="L40" s="71">
        <v>41667.120000000003</v>
      </c>
      <c r="M40" s="282">
        <v>13947.29</v>
      </c>
      <c r="N40" s="71"/>
      <c r="O40" s="71">
        <v>27719.83</v>
      </c>
      <c r="P40" s="71"/>
      <c r="Q40" s="71">
        <v>27719.83</v>
      </c>
      <c r="R40" s="122">
        <v>14027.499881670001</v>
      </c>
      <c r="S40" s="71">
        <v>14027.5</v>
      </c>
      <c r="T40" s="162">
        <v>41747.33</v>
      </c>
      <c r="U40" s="72" t="s">
        <v>47</v>
      </c>
      <c r="V40" s="102">
        <v>1669.89</v>
      </c>
      <c r="W40" s="73">
        <v>2</v>
      </c>
      <c r="X40" s="74">
        <v>40075.440000000002</v>
      </c>
      <c r="Y40" s="215"/>
      <c r="Z40" s="327"/>
      <c r="AA40" s="331" t="s">
        <v>1077</v>
      </c>
      <c r="AB40" s="7"/>
    </row>
    <row r="41" spans="1:28" ht="28.5" customHeight="1" x14ac:dyDescent="0.2">
      <c r="A41" s="41">
        <v>31</v>
      </c>
      <c r="B41" s="162" t="s">
        <v>174</v>
      </c>
      <c r="C41" s="185" t="s">
        <v>175</v>
      </c>
      <c r="D41" s="292" t="s">
        <v>176</v>
      </c>
      <c r="E41" s="162" t="s">
        <v>145</v>
      </c>
      <c r="F41" s="162" t="s">
        <v>177</v>
      </c>
      <c r="G41" s="162" t="s">
        <v>178</v>
      </c>
      <c r="H41" s="50">
        <v>5</v>
      </c>
      <c r="I41" s="69" t="s">
        <v>47</v>
      </c>
      <c r="J41" s="70">
        <v>8374.26</v>
      </c>
      <c r="K41" s="70">
        <v>55488.1</v>
      </c>
      <c r="L41" s="71">
        <v>63862.36</v>
      </c>
      <c r="M41" s="282">
        <v>17663.849999999999</v>
      </c>
      <c r="N41" s="71"/>
      <c r="O41" s="71">
        <v>46198.51</v>
      </c>
      <c r="P41" s="71"/>
      <c r="Q41" s="71">
        <v>46198.51</v>
      </c>
      <c r="R41" s="122">
        <v>21499.66801985</v>
      </c>
      <c r="S41" s="71">
        <v>21499.67</v>
      </c>
      <c r="T41" s="162">
        <v>67698.179999999993</v>
      </c>
      <c r="U41" s="72" t="s">
        <v>47</v>
      </c>
      <c r="V41" s="102">
        <v>2707.93</v>
      </c>
      <c r="W41" s="73">
        <v>2</v>
      </c>
      <c r="X41" s="74">
        <v>64988.249999999993</v>
      </c>
      <c r="Y41" s="215"/>
      <c r="Z41" s="327"/>
      <c r="AA41" s="331" t="s">
        <v>1077</v>
      </c>
      <c r="AB41" s="7"/>
    </row>
    <row r="42" spans="1:28" ht="28.5" customHeight="1" x14ac:dyDescent="0.2">
      <c r="A42" s="41">
        <v>32</v>
      </c>
      <c r="B42" s="162" t="s">
        <v>179</v>
      </c>
      <c r="C42" s="188">
        <v>81000390260</v>
      </c>
      <c r="D42" s="292" t="s">
        <v>180</v>
      </c>
      <c r="E42" s="163" t="s">
        <v>181</v>
      </c>
      <c r="F42" s="162" t="s">
        <v>182</v>
      </c>
      <c r="G42" s="161" t="s">
        <v>183</v>
      </c>
      <c r="H42" s="41">
        <v>8</v>
      </c>
      <c r="I42" s="69" t="s">
        <v>47</v>
      </c>
      <c r="J42" s="70">
        <v>8374.26</v>
      </c>
      <c r="K42" s="70">
        <v>88780.96</v>
      </c>
      <c r="L42" s="71">
        <v>97155.22</v>
      </c>
      <c r="M42" s="282">
        <v>32530.1</v>
      </c>
      <c r="N42" s="71"/>
      <c r="O42" s="71">
        <v>64625.120000000003</v>
      </c>
      <c r="P42" s="71"/>
      <c r="Q42" s="71">
        <v>64625.120000000003</v>
      </c>
      <c r="R42" s="122">
        <v>32707.92022711</v>
      </c>
      <c r="S42" s="303">
        <v>32707.91</v>
      </c>
      <c r="T42" s="162">
        <v>97333.03</v>
      </c>
      <c r="U42" s="72" t="s">
        <v>47</v>
      </c>
      <c r="V42" s="102">
        <v>3893.32</v>
      </c>
      <c r="W42" s="73">
        <v>2</v>
      </c>
      <c r="X42" s="74">
        <v>93437.709999999992</v>
      </c>
      <c r="Y42" s="215"/>
      <c r="Z42" s="327"/>
      <c r="AA42" s="331" t="s">
        <v>1077</v>
      </c>
      <c r="AB42" s="7"/>
    </row>
    <row r="43" spans="1:28" ht="28.5" customHeight="1" x14ac:dyDescent="0.2">
      <c r="A43" s="41">
        <v>33</v>
      </c>
      <c r="B43" s="162" t="s">
        <v>184</v>
      </c>
      <c r="C43" s="185" t="s">
        <v>185</v>
      </c>
      <c r="D43" s="292" t="s">
        <v>186</v>
      </c>
      <c r="E43" s="162" t="s">
        <v>187</v>
      </c>
      <c r="F43" s="162" t="s">
        <v>188</v>
      </c>
      <c r="G43" s="161" t="s">
        <v>189</v>
      </c>
      <c r="H43" s="41">
        <v>4</v>
      </c>
      <c r="I43" s="69" t="s">
        <v>47</v>
      </c>
      <c r="J43" s="70">
        <v>8374.26</v>
      </c>
      <c r="K43" s="70">
        <v>44390.48</v>
      </c>
      <c r="L43" s="71">
        <v>52764.740000000005</v>
      </c>
      <c r="M43" s="282">
        <v>17663.849999999999</v>
      </c>
      <c r="N43" s="71"/>
      <c r="O43" s="71">
        <v>35100.890000000007</v>
      </c>
      <c r="P43" s="71"/>
      <c r="Q43" s="71">
        <v>35100.890000000007</v>
      </c>
      <c r="R43" s="122">
        <v>17763.583950759999</v>
      </c>
      <c r="S43" s="71">
        <v>17763.580000000002</v>
      </c>
      <c r="T43" s="162">
        <v>52864.470000000008</v>
      </c>
      <c r="U43" s="72" t="s">
        <v>47</v>
      </c>
      <c r="V43" s="102">
        <v>2114.58</v>
      </c>
      <c r="W43" s="73">
        <v>2</v>
      </c>
      <c r="X43" s="74">
        <v>50747.890000000007</v>
      </c>
      <c r="Y43" s="215"/>
      <c r="Z43" s="327"/>
      <c r="AA43" s="331" t="s">
        <v>1077</v>
      </c>
      <c r="AB43" s="7"/>
    </row>
    <row r="44" spans="1:28" ht="28.5" customHeight="1" x14ac:dyDescent="0.2">
      <c r="A44" s="41">
        <v>34</v>
      </c>
      <c r="B44" s="162" t="s">
        <v>190</v>
      </c>
      <c r="C44" s="188">
        <v>95001150267</v>
      </c>
      <c r="D44" s="292" t="s">
        <v>191</v>
      </c>
      <c r="E44" s="162" t="s">
        <v>192</v>
      </c>
      <c r="F44" s="162" t="s">
        <v>193</v>
      </c>
      <c r="G44" s="161" t="s">
        <v>194</v>
      </c>
      <c r="H44" s="41">
        <v>3</v>
      </c>
      <c r="I44" s="69" t="s">
        <v>47</v>
      </c>
      <c r="J44" s="70">
        <v>8374.26</v>
      </c>
      <c r="K44" s="70">
        <v>33292.86</v>
      </c>
      <c r="L44" s="71">
        <v>41667.120000000003</v>
      </c>
      <c r="M44" s="282">
        <v>13947.29</v>
      </c>
      <c r="N44" s="71"/>
      <c r="O44" s="71">
        <v>27719.83</v>
      </c>
      <c r="P44" s="71"/>
      <c r="Q44" s="71">
        <v>27719.83</v>
      </c>
      <c r="R44" s="122">
        <v>14027.499881670001</v>
      </c>
      <c r="S44" s="71">
        <v>14027.5</v>
      </c>
      <c r="T44" s="162">
        <v>41747.33</v>
      </c>
      <c r="U44" s="72" t="s">
        <v>47</v>
      </c>
      <c r="V44" s="102">
        <v>1669.89</v>
      </c>
      <c r="W44" s="73">
        <v>2</v>
      </c>
      <c r="X44" s="74">
        <v>40075.440000000002</v>
      </c>
      <c r="Y44" s="215"/>
      <c r="Z44" s="327"/>
      <c r="AA44" s="331" t="s">
        <v>1077</v>
      </c>
      <c r="AB44" s="7"/>
    </row>
    <row r="45" spans="1:28" ht="28.5" customHeight="1" x14ac:dyDescent="0.2">
      <c r="A45" s="41">
        <v>35</v>
      </c>
      <c r="B45" s="162" t="s">
        <v>195</v>
      </c>
      <c r="C45" s="188" t="s">
        <v>196</v>
      </c>
      <c r="D45" s="292" t="s">
        <v>197</v>
      </c>
      <c r="E45" s="162" t="s">
        <v>192</v>
      </c>
      <c r="F45" s="162" t="s">
        <v>198</v>
      </c>
      <c r="G45" s="161" t="s">
        <v>199</v>
      </c>
      <c r="H45" s="41">
        <v>3</v>
      </c>
      <c r="I45" s="69" t="s">
        <v>47</v>
      </c>
      <c r="J45" s="70">
        <v>8374.26</v>
      </c>
      <c r="K45" s="70">
        <v>33292.86</v>
      </c>
      <c r="L45" s="71">
        <v>41667.120000000003</v>
      </c>
      <c r="M45" s="282">
        <v>13947.29</v>
      </c>
      <c r="N45" s="71"/>
      <c r="O45" s="71">
        <v>27719.83</v>
      </c>
      <c r="P45" s="71"/>
      <c r="Q45" s="71">
        <v>27719.83</v>
      </c>
      <c r="R45" s="122">
        <v>14027.499881670001</v>
      </c>
      <c r="S45" s="71">
        <v>14027.5</v>
      </c>
      <c r="T45" s="162">
        <v>41747.33</v>
      </c>
      <c r="U45" s="72" t="s">
        <v>47</v>
      </c>
      <c r="V45" s="102">
        <v>1669.89</v>
      </c>
      <c r="W45" s="73">
        <v>2</v>
      </c>
      <c r="X45" s="74">
        <v>40075.440000000002</v>
      </c>
      <c r="Y45" s="215"/>
      <c r="Z45" s="327"/>
      <c r="AA45" s="331" t="s">
        <v>1077</v>
      </c>
    </row>
    <row r="46" spans="1:28" ht="28.5" customHeight="1" x14ac:dyDescent="0.2">
      <c r="A46" s="41">
        <v>36</v>
      </c>
      <c r="B46" s="162" t="s">
        <v>200</v>
      </c>
      <c r="C46" s="185" t="s">
        <v>201</v>
      </c>
      <c r="D46" s="292" t="s">
        <v>202</v>
      </c>
      <c r="E46" s="162" t="s">
        <v>203</v>
      </c>
      <c r="F46" s="162" t="s">
        <v>204</v>
      </c>
      <c r="G46" s="161" t="s">
        <v>205</v>
      </c>
      <c r="H46" s="41">
        <v>4</v>
      </c>
      <c r="I46" s="69" t="s">
        <v>47</v>
      </c>
      <c r="J46" s="70">
        <v>8374.26</v>
      </c>
      <c r="K46" s="70">
        <v>44390.48</v>
      </c>
      <c r="L46" s="71">
        <v>52764.740000000005</v>
      </c>
      <c r="M46" s="282">
        <v>10230.73</v>
      </c>
      <c r="N46" s="71"/>
      <c r="O46" s="71">
        <v>42534.010000000009</v>
      </c>
      <c r="P46" s="71"/>
      <c r="Q46" s="71">
        <v>42534.010000000009</v>
      </c>
      <c r="R46" s="122">
        <v>17763.583950759999</v>
      </c>
      <c r="S46" s="71">
        <v>17763.580000000002</v>
      </c>
      <c r="T46" s="162">
        <v>60297.590000000011</v>
      </c>
      <c r="U46" s="72" t="s">
        <v>47</v>
      </c>
      <c r="V46" s="102">
        <v>2411.9</v>
      </c>
      <c r="W46" s="73">
        <v>2</v>
      </c>
      <c r="X46" s="74">
        <v>57883.69000000001</v>
      </c>
      <c r="Y46" s="215"/>
      <c r="Z46" s="327"/>
      <c r="AA46" s="331" t="s">
        <v>1077</v>
      </c>
      <c r="AB46" s="7"/>
    </row>
    <row r="47" spans="1:28" ht="28.5" customHeight="1" x14ac:dyDescent="0.2">
      <c r="A47" s="41">
        <v>37</v>
      </c>
      <c r="B47" s="162" t="s">
        <v>206</v>
      </c>
      <c r="C47" s="188" t="s">
        <v>207</v>
      </c>
      <c r="D47" s="292" t="s">
        <v>208</v>
      </c>
      <c r="E47" s="162" t="s">
        <v>209</v>
      </c>
      <c r="F47" s="162" t="s">
        <v>116</v>
      </c>
      <c r="G47" s="161" t="s">
        <v>210</v>
      </c>
      <c r="H47" s="41">
        <v>3</v>
      </c>
      <c r="I47" s="69" t="s">
        <v>47</v>
      </c>
      <c r="J47" s="70">
        <v>8374.26</v>
      </c>
      <c r="K47" s="70">
        <v>33292.86</v>
      </c>
      <c r="L47" s="71">
        <v>41667.120000000003</v>
      </c>
      <c r="M47" s="282">
        <v>13947.29</v>
      </c>
      <c r="N47" s="71"/>
      <c r="O47" s="71">
        <v>27719.83</v>
      </c>
      <c r="P47" s="71"/>
      <c r="Q47" s="71">
        <v>27719.83</v>
      </c>
      <c r="R47" s="122">
        <v>14027.499881670001</v>
      </c>
      <c r="S47" s="71">
        <v>14027.5</v>
      </c>
      <c r="T47" s="162">
        <v>41747.33</v>
      </c>
      <c r="U47" s="72" t="s">
        <v>47</v>
      </c>
      <c r="V47" s="102">
        <v>1669.89</v>
      </c>
      <c r="W47" s="73">
        <v>2</v>
      </c>
      <c r="X47" s="74">
        <v>40075.440000000002</v>
      </c>
      <c r="Y47" s="215"/>
      <c r="Z47" s="327"/>
      <c r="AA47" s="331" t="s">
        <v>1077</v>
      </c>
      <c r="AB47" s="7"/>
    </row>
    <row r="48" spans="1:28" ht="28.5" customHeight="1" x14ac:dyDescent="0.2">
      <c r="A48" s="41">
        <v>38</v>
      </c>
      <c r="B48" s="162" t="s">
        <v>211</v>
      </c>
      <c r="C48" s="188" t="s">
        <v>212</v>
      </c>
      <c r="D48" s="292" t="s">
        <v>213</v>
      </c>
      <c r="E48" s="162" t="s">
        <v>209</v>
      </c>
      <c r="F48" s="162" t="s">
        <v>214</v>
      </c>
      <c r="G48" s="161" t="s">
        <v>215</v>
      </c>
      <c r="H48" s="41">
        <v>3</v>
      </c>
      <c r="I48" s="69" t="s">
        <v>47</v>
      </c>
      <c r="J48" s="70">
        <v>8374.26</v>
      </c>
      <c r="K48" s="70">
        <v>33292.86</v>
      </c>
      <c r="L48" s="71">
        <v>41667.120000000003</v>
      </c>
      <c r="M48" s="282">
        <v>13947.29</v>
      </c>
      <c r="N48" s="71"/>
      <c r="O48" s="71">
        <v>27719.83</v>
      </c>
      <c r="P48" s="71"/>
      <c r="Q48" s="71">
        <v>27719.83</v>
      </c>
      <c r="R48" s="122">
        <v>14027.499881670001</v>
      </c>
      <c r="S48" s="71">
        <v>14027.5</v>
      </c>
      <c r="T48" s="162">
        <v>41747.33</v>
      </c>
      <c r="U48" s="72" t="s">
        <v>47</v>
      </c>
      <c r="V48" s="102">
        <v>1669.89</v>
      </c>
      <c r="W48" s="73">
        <v>2</v>
      </c>
      <c r="X48" s="74">
        <v>40075.440000000002</v>
      </c>
      <c r="Y48" s="215"/>
      <c r="Z48" s="327"/>
      <c r="AA48" s="331" t="s">
        <v>1077</v>
      </c>
      <c r="AB48" s="7"/>
    </row>
    <row r="49" spans="1:28" ht="28.5" customHeight="1" x14ac:dyDescent="0.2">
      <c r="A49" s="41">
        <v>39</v>
      </c>
      <c r="B49" s="162" t="s">
        <v>216</v>
      </c>
      <c r="C49" s="185" t="s">
        <v>217</v>
      </c>
      <c r="D49" s="292" t="s">
        <v>218</v>
      </c>
      <c r="E49" s="162" t="s">
        <v>219</v>
      </c>
      <c r="F49" s="162" t="s">
        <v>220</v>
      </c>
      <c r="G49" s="161" t="s">
        <v>221</v>
      </c>
      <c r="H49" s="41">
        <v>3</v>
      </c>
      <c r="I49" s="69" t="s">
        <v>47</v>
      </c>
      <c r="J49" s="70">
        <v>8374.26</v>
      </c>
      <c r="K49" s="70">
        <v>33292.86</v>
      </c>
      <c r="L49" s="71">
        <v>41667.120000000003</v>
      </c>
      <c r="M49" s="282">
        <v>13947.29</v>
      </c>
      <c r="N49" s="71"/>
      <c r="O49" s="71">
        <v>27719.83</v>
      </c>
      <c r="P49" s="71"/>
      <c r="Q49" s="71">
        <v>27719.83</v>
      </c>
      <c r="R49" s="122">
        <v>14027.499881670001</v>
      </c>
      <c r="S49" s="71">
        <v>14027.5</v>
      </c>
      <c r="T49" s="162">
        <v>41747.33</v>
      </c>
      <c r="U49" s="72" t="s">
        <v>47</v>
      </c>
      <c r="V49" s="102">
        <v>1669.89</v>
      </c>
      <c r="W49" s="73">
        <v>2</v>
      </c>
      <c r="X49" s="74">
        <v>40075.440000000002</v>
      </c>
      <c r="Y49" s="215"/>
      <c r="Z49" s="327"/>
      <c r="AA49" s="331" t="s">
        <v>1077</v>
      </c>
      <c r="AB49" s="7"/>
    </row>
    <row r="50" spans="1:28" ht="28.5" customHeight="1" x14ac:dyDescent="0.2">
      <c r="A50" s="41">
        <v>40</v>
      </c>
      <c r="B50" s="162" t="s">
        <v>222</v>
      </c>
      <c r="C50" s="188" t="s">
        <v>223</v>
      </c>
      <c r="D50" s="292" t="s">
        <v>224</v>
      </c>
      <c r="E50" s="162" t="s">
        <v>219</v>
      </c>
      <c r="F50" s="162" t="s">
        <v>225</v>
      </c>
      <c r="G50" s="161" t="s">
        <v>226</v>
      </c>
      <c r="H50" s="41">
        <v>2</v>
      </c>
      <c r="I50" s="69" t="s">
        <v>47</v>
      </c>
      <c r="J50" s="70">
        <v>8374.26</v>
      </c>
      <c r="K50" s="70">
        <v>22195.24</v>
      </c>
      <c r="L50" s="71">
        <v>30569.5</v>
      </c>
      <c r="M50" s="282">
        <v>10230.73</v>
      </c>
      <c r="N50" s="71"/>
      <c r="O50" s="71">
        <v>20338.77</v>
      </c>
      <c r="P50" s="71"/>
      <c r="Q50" s="71">
        <v>20338.77</v>
      </c>
      <c r="R50" s="122">
        <v>10291.41581258</v>
      </c>
      <c r="S50" s="71">
        <v>10291.42</v>
      </c>
      <c r="T50" s="162">
        <v>30630.190000000002</v>
      </c>
      <c r="U50" s="72" t="s">
        <v>47</v>
      </c>
      <c r="V50" s="102">
        <v>1225.21</v>
      </c>
      <c r="W50" s="73">
        <v>2</v>
      </c>
      <c r="X50" s="74">
        <v>29402.980000000003</v>
      </c>
      <c r="Y50" s="215"/>
      <c r="Z50" s="327"/>
      <c r="AA50" s="331" t="s">
        <v>1077</v>
      </c>
      <c r="AB50" s="7"/>
    </row>
    <row r="51" spans="1:28" ht="28.5" customHeight="1" x14ac:dyDescent="0.2">
      <c r="A51" s="41">
        <v>41</v>
      </c>
      <c r="B51" s="162" t="s">
        <v>227</v>
      </c>
      <c r="C51" s="188" t="s">
        <v>228</v>
      </c>
      <c r="D51" s="292" t="s">
        <v>229</v>
      </c>
      <c r="E51" s="162" t="s">
        <v>230</v>
      </c>
      <c r="F51" s="162" t="s">
        <v>231</v>
      </c>
      <c r="G51" s="161" t="s">
        <v>232</v>
      </c>
      <c r="H51" s="41">
        <v>4</v>
      </c>
      <c r="I51" s="69" t="s">
        <v>47</v>
      </c>
      <c r="J51" s="70">
        <v>8374.26</v>
      </c>
      <c r="K51" s="70">
        <v>44390.48</v>
      </c>
      <c r="L51" s="71">
        <v>52764.740000000005</v>
      </c>
      <c r="M51" s="282">
        <v>13947.29</v>
      </c>
      <c r="N51" s="71"/>
      <c r="O51" s="71">
        <v>38817.450000000004</v>
      </c>
      <c r="P51" s="71"/>
      <c r="Q51" s="71">
        <v>38817.450000000004</v>
      </c>
      <c r="R51" s="122">
        <v>17763.583950759999</v>
      </c>
      <c r="S51" s="71">
        <v>17763.580000000002</v>
      </c>
      <c r="T51" s="162">
        <v>56581.030000000006</v>
      </c>
      <c r="U51" s="72" t="s">
        <v>47</v>
      </c>
      <c r="V51" s="102">
        <v>2263.2399999999998</v>
      </c>
      <c r="W51" s="73">
        <v>2</v>
      </c>
      <c r="X51" s="74">
        <v>54315.790000000008</v>
      </c>
      <c r="Y51" s="215"/>
      <c r="Z51" s="327"/>
      <c r="AA51" s="331" t="s">
        <v>1077</v>
      </c>
      <c r="AB51" s="7"/>
    </row>
    <row r="52" spans="1:28" ht="28.5" customHeight="1" x14ac:dyDescent="0.2">
      <c r="A52" s="41">
        <v>42</v>
      </c>
      <c r="B52" s="162" t="s">
        <v>233</v>
      </c>
      <c r="C52" s="188" t="s">
        <v>234</v>
      </c>
      <c r="D52" s="296" t="s">
        <v>235</v>
      </c>
      <c r="E52" s="162" t="s">
        <v>230</v>
      </c>
      <c r="F52" s="162" t="s">
        <v>236</v>
      </c>
      <c r="G52" s="161" t="s">
        <v>237</v>
      </c>
      <c r="H52" s="41">
        <v>2</v>
      </c>
      <c r="I52" s="69" t="s">
        <v>47</v>
      </c>
      <c r="J52" s="70">
        <v>8374.26</v>
      </c>
      <c r="K52" s="70">
        <v>22195.24</v>
      </c>
      <c r="L52" s="71">
        <v>30569.5</v>
      </c>
      <c r="M52" s="282">
        <v>10230.73</v>
      </c>
      <c r="N52" s="71"/>
      <c r="O52" s="71">
        <v>20338.77</v>
      </c>
      <c r="P52" s="71"/>
      <c r="Q52" s="71">
        <v>20338.77</v>
      </c>
      <c r="R52" s="122">
        <v>10291.41581258</v>
      </c>
      <c r="S52" s="71">
        <v>10291.42</v>
      </c>
      <c r="T52" s="162">
        <v>30630.190000000002</v>
      </c>
      <c r="U52" s="72" t="s">
        <v>47</v>
      </c>
      <c r="V52" s="102">
        <v>1225.21</v>
      </c>
      <c r="W52" s="73">
        <v>2</v>
      </c>
      <c r="X52" s="74">
        <v>29402.980000000003</v>
      </c>
      <c r="Y52" s="215"/>
      <c r="Z52" s="327"/>
      <c r="AA52" s="331" t="s">
        <v>1077</v>
      </c>
      <c r="AB52" s="7"/>
    </row>
    <row r="53" spans="1:28" ht="28.5" customHeight="1" x14ac:dyDescent="0.2">
      <c r="A53" s="41">
        <v>43</v>
      </c>
      <c r="B53" s="162" t="s">
        <v>238</v>
      </c>
      <c r="C53" s="188">
        <v>91003670261</v>
      </c>
      <c r="D53" s="292" t="s">
        <v>239</v>
      </c>
      <c r="E53" s="162" t="s">
        <v>230</v>
      </c>
      <c r="F53" s="162" t="s">
        <v>107</v>
      </c>
      <c r="G53" s="161" t="s">
        <v>240</v>
      </c>
      <c r="H53" s="41">
        <v>2</v>
      </c>
      <c r="I53" s="69" t="s">
        <v>47</v>
      </c>
      <c r="J53" s="70">
        <v>8374.26</v>
      </c>
      <c r="K53" s="70">
        <v>22195.24</v>
      </c>
      <c r="L53" s="71">
        <v>30569.5</v>
      </c>
      <c r="M53" s="282">
        <v>10230.73</v>
      </c>
      <c r="N53" s="71"/>
      <c r="O53" s="71">
        <v>20338.77</v>
      </c>
      <c r="P53" s="71"/>
      <c r="Q53" s="71">
        <v>20338.77</v>
      </c>
      <c r="R53" s="122">
        <v>10291.41581258</v>
      </c>
      <c r="S53" s="71">
        <v>10291.42</v>
      </c>
      <c r="T53" s="162">
        <v>30630.190000000002</v>
      </c>
      <c r="U53" s="72" t="s">
        <v>47</v>
      </c>
      <c r="V53" s="102">
        <v>1225.21</v>
      </c>
      <c r="W53" s="73">
        <v>2</v>
      </c>
      <c r="X53" s="74">
        <v>29402.980000000003</v>
      </c>
      <c r="Y53" s="215"/>
      <c r="Z53" s="327"/>
      <c r="AA53" s="331" t="s">
        <v>1077</v>
      </c>
      <c r="AB53" s="7"/>
    </row>
    <row r="54" spans="1:28" ht="28.5" customHeight="1" x14ac:dyDescent="0.2">
      <c r="A54" s="41">
        <v>44</v>
      </c>
      <c r="B54" s="162" t="s">
        <v>241</v>
      </c>
      <c r="C54" s="188" t="s">
        <v>242</v>
      </c>
      <c r="D54" s="296" t="s">
        <v>243</v>
      </c>
      <c r="E54" s="162" t="s">
        <v>230</v>
      </c>
      <c r="F54" s="162" t="s">
        <v>244</v>
      </c>
      <c r="G54" s="161" t="s">
        <v>245</v>
      </c>
      <c r="H54" s="41">
        <v>2</v>
      </c>
      <c r="I54" s="69" t="s">
        <v>47</v>
      </c>
      <c r="J54" s="70">
        <v>8374.26</v>
      </c>
      <c r="K54" s="70">
        <v>22195.24</v>
      </c>
      <c r="L54" s="71">
        <v>30569.5</v>
      </c>
      <c r="M54" s="282">
        <v>13947.29</v>
      </c>
      <c r="N54" s="71"/>
      <c r="O54" s="71">
        <v>16622.21</v>
      </c>
      <c r="P54" s="71"/>
      <c r="Q54" s="71">
        <v>16622.21</v>
      </c>
      <c r="R54" s="122">
        <v>10291.41581258</v>
      </c>
      <c r="S54" s="71">
        <v>10291.42</v>
      </c>
      <c r="T54" s="162">
        <v>26913.629999999997</v>
      </c>
      <c r="U54" s="72" t="s">
        <v>47</v>
      </c>
      <c r="V54" s="102">
        <v>1076.55</v>
      </c>
      <c r="W54" s="73">
        <v>2</v>
      </c>
      <c r="X54" s="74">
        <v>25835.079999999998</v>
      </c>
      <c r="Y54" s="215"/>
      <c r="Z54" s="327"/>
      <c r="AA54" s="331" t="s">
        <v>1077</v>
      </c>
      <c r="AB54" s="7"/>
    </row>
    <row r="55" spans="1:28" ht="28.5" customHeight="1" x14ac:dyDescent="0.2">
      <c r="A55" s="41">
        <v>45</v>
      </c>
      <c r="B55" s="162" t="s">
        <v>246</v>
      </c>
      <c r="C55" s="185" t="s">
        <v>247</v>
      </c>
      <c r="D55" s="292" t="s">
        <v>248</v>
      </c>
      <c r="E55" s="162" t="s">
        <v>230</v>
      </c>
      <c r="F55" s="162" t="s">
        <v>249</v>
      </c>
      <c r="G55" s="161" t="s">
        <v>250</v>
      </c>
      <c r="H55" s="41">
        <v>5</v>
      </c>
      <c r="I55" s="69" t="s">
        <v>47</v>
      </c>
      <c r="J55" s="70">
        <v>8374.26</v>
      </c>
      <c r="K55" s="70">
        <v>55488.1</v>
      </c>
      <c r="L55" s="71">
        <v>63862.36</v>
      </c>
      <c r="M55" s="282">
        <v>21380.41</v>
      </c>
      <c r="N55" s="71"/>
      <c r="O55" s="71">
        <v>42481.95</v>
      </c>
      <c r="P55" s="71"/>
      <c r="Q55" s="71">
        <v>42481.95</v>
      </c>
      <c r="R55" s="122">
        <v>21499.66801985</v>
      </c>
      <c r="S55" s="71">
        <v>21499.67</v>
      </c>
      <c r="T55" s="162">
        <v>63981.619999999995</v>
      </c>
      <c r="U55" s="72" t="s">
        <v>47</v>
      </c>
      <c r="V55" s="102">
        <v>2559.2600000000002</v>
      </c>
      <c r="W55" s="73">
        <v>2</v>
      </c>
      <c r="X55" s="74">
        <v>61420.359999999993</v>
      </c>
      <c r="Y55" s="215"/>
      <c r="Z55" s="327"/>
      <c r="AA55" s="331" t="s">
        <v>1077</v>
      </c>
      <c r="AB55" s="7"/>
    </row>
    <row r="56" spans="1:28" ht="28.5" customHeight="1" x14ac:dyDescent="0.2">
      <c r="A56" s="41">
        <v>46</v>
      </c>
      <c r="B56" s="162" t="s">
        <v>251</v>
      </c>
      <c r="C56" s="185" t="s">
        <v>252</v>
      </c>
      <c r="D56" s="292" t="s">
        <v>253</v>
      </c>
      <c r="E56" s="162" t="s">
        <v>230</v>
      </c>
      <c r="F56" s="162" t="s">
        <v>254</v>
      </c>
      <c r="G56" s="161" t="s">
        <v>255</v>
      </c>
      <c r="H56" s="41">
        <v>1</v>
      </c>
      <c r="I56" s="69" t="s">
        <v>47</v>
      </c>
      <c r="J56" s="70">
        <v>8374.26</v>
      </c>
      <c r="K56" s="70">
        <v>11097.62</v>
      </c>
      <c r="L56" s="71">
        <v>19471.88</v>
      </c>
      <c r="M56" s="282">
        <v>6514.17</v>
      </c>
      <c r="N56" s="71"/>
      <c r="O56" s="71">
        <v>12957.710000000001</v>
      </c>
      <c r="P56" s="71"/>
      <c r="Q56" s="71">
        <v>12957.710000000001</v>
      </c>
      <c r="R56" s="122">
        <v>6555.33174349</v>
      </c>
      <c r="S56" s="71">
        <v>6555.33</v>
      </c>
      <c r="T56" s="162">
        <v>19513.04</v>
      </c>
      <c r="U56" s="72" t="s">
        <v>47</v>
      </c>
      <c r="V56" s="102">
        <v>780.52</v>
      </c>
      <c r="W56" s="73">
        <v>2</v>
      </c>
      <c r="X56" s="74">
        <v>18730.52</v>
      </c>
      <c r="Y56" s="215"/>
      <c r="Z56" s="327"/>
      <c r="AA56" s="331" t="s">
        <v>1077</v>
      </c>
      <c r="AB56" s="7"/>
    </row>
    <row r="57" spans="1:28" ht="28.5" customHeight="1" x14ac:dyDescent="0.2">
      <c r="A57" s="41">
        <v>47</v>
      </c>
      <c r="B57" s="162" t="s">
        <v>256</v>
      </c>
      <c r="C57" s="188" t="s">
        <v>257</v>
      </c>
      <c r="D57" s="292" t="s">
        <v>258</v>
      </c>
      <c r="E57" s="163" t="s">
        <v>259</v>
      </c>
      <c r="F57" s="162" t="s">
        <v>260</v>
      </c>
      <c r="G57" s="161" t="s">
        <v>261</v>
      </c>
      <c r="H57" s="41">
        <v>4</v>
      </c>
      <c r="I57" s="69" t="s">
        <v>47</v>
      </c>
      <c r="J57" s="70">
        <v>8374.26</v>
      </c>
      <c r="K57" s="70">
        <v>44390.48</v>
      </c>
      <c r="L57" s="71">
        <v>52764.740000000005</v>
      </c>
      <c r="M57" s="282">
        <v>21380.41</v>
      </c>
      <c r="N57" s="71"/>
      <c r="O57" s="71">
        <v>31384.330000000005</v>
      </c>
      <c r="P57" s="71"/>
      <c r="Q57" s="71">
        <v>31384.330000000005</v>
      </c>
      <c r="R57" s="122">
        <v>17763.583950759999</v>
      </c>
      <c r="S57" s="71">
        <v>17763.580000000002</v>
      </c>
      <c r="T57" s="162">
        <v>49147.91</v>
      </c>
      <c r="U57" s="72" t="s">
        <v>47</v>
      </c>
      <c r="V57" s="102">
        <v>1965.92</v>
      </c>
      <c r="W57" s="73">
        <v>2</v>
      </c>
      <c r="X57" s="74">
        <v>47179.990000000005</v>
      </c>
      <c r="Y57" s="215"/>
      <c r="Z57" s="327"/>
      <c r="AA57" s="331" t="s">
        <v>1077</v>
      </c>
      <c r="AB57" s="7"/>
    </row>
    <row r="58" spans="1:28" ht="28.5" customHeight="1" x14ac:dyDescent="0.2">
      <c r="A58" s="41">
        <v>48</v>
      </c>
      <c r="B58" s="162" t="s">
        <v>262</v>
      </c>
      <c r="C58" s="189">
        <v>83000850269</v>
      </c>
      <c r="D58" s="292" t="s">
        <v>263</v>
      </c>
      <c r="E58" s="162" t="s">
        <v>264</v>
      </c>
      <c r="F58" s="162" t="s">
        <v>265</v>
      </c>
      <c r="G58" s="161" t="s">
        <v>266</v>
      </c>
      <c r="H58" s="41">
        <v>4</v>
      </c>
      <c r="I58" s="69" t="s">
        <v>47</v>
      </c>
      <c r="J58" s="70">
        <v>8374.26</v>
      </c>
      <c r="K58" s="70">
        <v>44390.48</v>
      </c>
      <c r="L58" s="71">
        <v>52764.740000000005</v>
      </c>
      <c r="M58" s="282">
        <v>13947.29</v>
      </c>
      <c r="N58" s="71"/>
      <c r="O58" s="71">
        <v>38817.450000000004</v>
      </c>
      <c r="P58" s="71"/>
      <c r="Q58" s="71">
        <v>38817.450000000004</v>
      </c>
      <c r="R58" s="122">
        <v>17763.583950759999</v>
      </c>
      <c r="S58" s="71">
        <v>17763.580000000002</v>
      </c>
      <c r="T58" s="162">
        <v>56581.030000000006</v>
      </c>
      <c r="U58" s="72" t="s">
        <v>47</v>
      </c>
      <c r="V58" s="102">
        <v>2263.2399999999998</v>
      </c>
      <c r="W58" s="73">
        <v>2</v>
      </c>
      <c r="X58" s="74">
        <v>54315.790000000008</v>
      </c>
      <c r="Y58" s="215"/>
      <c r="Z58" s="327"/>
      <c r="AA58" s="331" t="s">
        <v>1077</v>
      </c>
      <c r="AB58" s="7"/>
    </row>
    <row r="59" spans="1:28" ht="28.5" customHeight="1" x14ac:dyDescent="0.2">
      <c r="A59" s="41">
        <v>49</v>
      </c>
      <c r="B59" s="162" t="s">
        <v>267</v>
      </c>
      <c r="C59" s="188" t="s">
        <v>268</v>
      </c>
      <c r="D59" s="292" t="s">
        <v>269</v>
      </c>
      <c r="E59" s="162" t="s">
        <v>264</v>
      </c>
      <c r="F59" s="162" t="s">
        <v>270</v>
      </c>
      <c r="G59" s="161" t="s">
        <v>271</v>
      </c>
      <c r="H59" s="41">
        <v>3</v>
      </c>
      <c r="I59" s="69" t="s">
        <v>47</v>
      </c>
      <c r="J59" s="70">
        <v>8374.26</v>
      </c>
      <c r="K59" s="70">
        <v>33292.86</v>
      </c>
      <c r="L59" s="71">
        <v>41667.120000000003</v>
      </c>
      <c r="M59" s="282">
        <v>17663.849999999999</v>
      </c>
      <c r="N59" s="71"/>
      <c r="O59" s="71">
        <v>24003.270000000004</v>
      </c>
      <c r="P59" s="71"/>
      <c r="Q59" s="71">
        <v>24003.270000000004</v>
      </c>
      <c r="R59" s="122">
        <v>14027.499881670001</v>
      </c>
      <c r="S59" s="71">
        <v>14027.5</v>
      </c>
      <c r="T59" s="162">
        <v>38030.770000000004</v>
      </c>
      <c r="U59" s="72" t="s">
        <v>47</v>
      </c>
      <c r="V59" s="102">
        <v>1521.23</v>
      </c>
      <c r="W59" s="73">
        <v>2</v>
      </c>
      <c r="X59" s="74">
        <v>36507.54</v>
      </c>
      <c r="Y59" s="215"/>
      <c r="Z59" s="327"/>
      <c r="AA59" s="331" t="s">
        <v>1077</v>
      </c>
      <c r="AB59" s="7"/>
    </row>
    <row r="60" spans="1:28" ht="28.5" customHeight="1" x14ac:dyDescent="0.2">
      <c r="A60" s="41">
        <v>50</v>
      </c>
      <c r="B60" s="162" t="s">
        <v>272</v>
      </c>
      <c r="C60" s="188" t="s">
        <v>273</v>
      </c>
      <c r="D60" s="292" t="s">
        <v>274</v>
      </c>
      <c r="E60" s="162" t="s">
        <v>264</v>
      </c>
      <c r="F60" s="162" t="s">
        <v>275</v>
      </c>
      <c r="G60" s="161" t="s">
        <v>276</v>
      </c>
      <c r="H60" s="41">
        <v>2</v>
      </c>
      <c r="I60" s="69" t="s">
        <v>47</v>
      </c>
      <c r="J60" s="70">
        <v>8374.26</v>
      </c>
      <c r="K60" s="70">
        <v>22195.24</v>
      </c>
      <c r="L60" s="71">
        <v>30569.5</v>
      </c>
      <c r="M60" s="282">
        <v>10230.73</v>
      </c>
      <c r="N60" s="71"/>
      <c r="O60" s="71">
        <v>20338.77</v>
      </c>
      <c r="P60" s="71"/>
      <c r="Q60" s="71">
        <v>20338.77</v>
      </c>
      <c r="R60" s="122">
        <v>10291.41581258</v>
      </c>
      <c r="S60" s="71">
        <v>10291.42</v>
      </c>
      <c r="T60" s="162">
        <v>30630.190000000002</v>
      </c>
      <c r="U60" s="72" t="s">
        <v>47</v>
      </c>
      <c r="V60" s="102">
        <v>1225.21</v>
      </c>
      <c r="W60" s="73">
        <v>2</v>
      </c>
      <c r="X60" s="74">
        <v>29402.980000000003</v>
      </c>
      <c r="Y60" s="215"/>
      <c r="Z60" s="327"/>
      <c r="AA60" s="331" t="s">
        <v>1077</v>
      </c>
      <c r="AB60" s="7"/>
    </row>
    <row r="61" spans="1:28" ht="28.5" customHeight="1" x14ac:dyDescent="0.2">
      <c r="A61" s="41">
        <v>51</v>
      </c>
      <c r="B61" s="162" t="s">
        <v>277</v>
      </c>
      <c r="C61" s="188" t="s">
        <v>278</v>
      </c>
      <c r="D61" s="292" t="s">
        <v>279</v>
      </c>
      <c r="E61" s="162" t="s">
        <v>280</v>
      </c>
      <c r="F61" s="162" t="s">
        <v>225</v>
      </c>
      <c r="G61" s="161" t="s">
        <v>281</v>
      </c>
      <c r="H61" s="41">
        <v>3</v>
      </c>
      <c r="I61" s="69" t="s">
        <v>47</v>
      </c>
      <c r="J61" s="70">
        <v>8374.26</v>
      </c>
      <c r="K61" s="70">
        <v>33292.86</v>
      </c>
      <c r="L61" s="71">
        <v>41667.120000000003</v>
      </c>
      <c r="M61" s="282">
        <v>10230.73</v>
      </c>
      <c r="N61" s="71"/>
      <c r="O61" s="71">
        <v>31436.390000000003</v>
      </c>
      <c r="P61" s="71"/>
      <c r="Q61" s="71">
        <v>31436.390000000003</v>
      </c>
      <c r="R61" s="122">
        <v>14027.499881670001</v>
      </c>
      <c r="S61" s="71">
        <v>14027.5</v>
      </c>
      <c r="T61" s="162">
        <v>45463.89</v>
      </c>
      <c r="U61" s="72" t="s">
        <v>47</v>
      </c>
      <c r="V61" s="102">
        <v>1818.56</v>
      </c>
      <c r="W61" s="73">
        <v>2</v>
      </c>
      <c r="X61" s="74">
        <v>43643.33</v>
      </c>
      <c r="Y61" s="215"/>
      <c r="Z61" s="327"/>
      <c r="AA61" s="331" t="s">
        <v>1077</v>
      </c>
      <c r="AB61" s="7"/>
    </row>
    <row r="62" spans="1:28" ht="28.5" customHeight="1" x14ac:dyDescent="0.2">
      <c r="A62" s="41">
        <v>52</v>
      </c>
      <c r="B62" s="162" t="s">
        <v>282</v>
      </c>
      <c r="C62" s="188" t="s">
        <v>283</v>
      </c>
      <c r="D62" s="292" t="s">
        <v>284</v>
      </c>
      <c r="E62" s="162" t="s">
        <v>280</v>
      </c>
      <c r="F62" s="162" t="s">
        <v>285</v>
      </c>
      <c r="G62" s="161" t="s">
        <v>286</v>
      </c>
      <c r="H62" s="41">
        <v>4</v>
      </c>
      <c r="I62" s="69" t="s">
        <v>47</v>
      </c>
      <c r="J62" s="70">
        <v>8374.26</v>
      </c>
      <c r="K62" s="70">
        <v>44390.48</v>
      </c>
      <c r="L62" s="71">
        <v>52764.740000000005</v>
      </c>
      <c r="M62" s="282">
        <v>17663.849999999999</v>
      </c>
      <c r="N62" s="71"/>
      <c r="O62" s="71">
        <v>35100.890000000007</v>
      </c>
      <c r="P62" s="71"/>
      <c r="Q62" s="71">
        <v>35100.890000000007</v>
      </c>
      <c r="R62" s="122">
        <v>17763.583950759999</v>
      </c>
      <c r="S62" s="71">
        <v>17763.580000000002</v>
      </c>
      <c r="T62" s="162">
        <v>52864.470000000008</v>
      </c>
      <c r="U62" s="72" t="s">
        <v>47</v>
      </c>
      <c r="V62" s="102">
        <v>2114.58</v>
      </c>
      <c r="W62" s="73">
        <v>2</v>
      </c>
      <c r="X62" s="74">
        <v>50747.890000000007</v>
      </c>
      <c r="Y62" s="215"/>
      <c r="Z62" s="327"/>
      <c r="AA62" s="331" t="s">
        <v>1077</v>
      </c>
    </row>
    <row r="63" spans="1:28" ht="28.5" customHeight="1" x14ac:dyDescent="0.2">
      <c r="A63" s="41">
        <v>53</v>
      </c>
      <c r="B63" s="162" t="s">
        <v>287</v>
      </c>
      <c r="C63" s="188" t="s">
        <v>288</v>
      </c>
      <c r="D63" s="292" t="s">
        <v>289</v>
      </c>
      <c r="E63" s="162" t="s">
        <v>290</v>
      </c>
      <c r="F63" s="162" t="s">
        <v>291</v>
      </c>
      <c r="G63" s="163" t="s">
        <v>292</v>
      </c>
      <c r="H63" s="50">
        <v>0</v>
      </c>
      <c r="I63" s="83" t="s">
        <v>97</v>
      </c>
      <c r="J63" s="70">
        <v>8374.26</v>
      </c>
      <c r="K63" s="70">
        <v>0</v>
      </c>
      <c r="L63" s="71">
        <v>8374.26</v>
      </c>
      <c r="M63" s="282">
        <v>2797.6</v>
      </c>
      <c r="N63" s="71"/>
      <c r="O63" s="71">
        <v>5576.66</v>
      </c>
      <c r="P63" s="71"/>
      <c r="Q63" s="71">
        <v>5576.66</v>
      </c>
      <c r="R63" s="122">
        <v>2819.2476744000001</v>
      </c>
      <c r="S63" s="71">
        <v>2819.25</v>
      </c>
      <c r="T63" s="162">
        <v>8395.91</v>
      </c>
      <c r="U63" s="72" t="s">
        <v>47</v>
      </c>
      <c r="V63" s="102">
        <v>335.84</v>
      </c>
      <c r="W63" s="73">
        <v>2</v>
      </c>
      <c r="X63" s="74">
        <v>8058.07</v>
      </c>
      <c r="Y63" s="215"/>
      <c r="Z63" s="327"/>
      <c r="AA63" s="331" t="s">
        <v>1077</v>
      </c>
      <c r="AB63" s="7"/>
    </row>
    <row r="64" spans="1:28" ht="28.5" customHeight="1" x14ac:dyDescent="0.2">
      <c r="A64" s="41">
        <v>54</v>
      </c>
      <c r="B64" s="162" t="s">
        <v>293</v>
      </c>
      <c r="C64" s="188">
        <v>84001950264</v>
      </c>
      <c r="D64" s="292" t="s">
        <v>294</v>
      </c>
      <c r="E64" s="162" t="s">
        <v>295</v>
      </c>
      <c r="F64" s="163" t="s">
        <v>296</v>
      </c>
      <c r="G64" s="163" t="s">
        <v>297</v>
      </c>
      <c r="H64" s="50">
        <v>3</v>
      </c>
      <c r="I64" s="69" t="s">
        <v>47</v>
      </c>
      <c r="J64" s="70">
        <v>8374.26</v>
      </c>
      <c r="K64" s="70">
        <v>33292.86</v>
      </c>
      <c r="L64" s="71">
        <v>41667.120000000003</v>
      </c>
      <c r="M64" s="282">
        <v>10230.73</v>
      </c>
      <c r="N64" s="71"/>
      <c r="O64" s="71">
        <v>31436.390000000003</v>
      </c>
      <c r="P64" s="71"/>
      <c r="Q64" s="71">
        <v>31436.390000000003</v>
      </c>
      <c r="R64" s="122">
        <v>14027.499881670001</v>
      </c>
      <c r="S64" s="71">
        <v>14027.5</v>
      </c>
      <c r="T64" s="162">
        <v>45463.89</v>
      </c>
      <c r="U64" s="72" t="s">
        <v>47</v>
      </c>
      <c r="V64" s="102">
        <v>1818.56</v>
      </c>
      <c r="W64" s="73">
        <v>2</v>
      </c>
      <c r="X64" s="74">
        <v>43643.33</v>
      </c>
      <c r="Y64" s="215"/>
      <c r="Z64" s="327"/>
      <c r="AA64" s="331" t="s">
        <v>1077</v>
      </c>
      <c r="AB64" s="7"/>
    </row>
    <row r="65" spans="1:28" ht="28.5" customHeight="1" x14ac:dyDescent="0.2">
      <c r="A65" s="41">
        <v>55</v>
      </c>
      <c r="B65" s="162" t="s">
        <v>298</v>
      </c>
      <c r="C65" s="185" t="s">
        <v>299</v>
      </c>
      <c r="D65" s="292" t="s">
        <v>300</v>
      </c>
      <c r="E65" s="162" t="s">
        <v>295</v>
      </c>
      <c r="F65" s="163" t="s">
        <v>301</v>
      </c>
      <c r="G65" s="163" t="s">
        <v>302</v>
      </c>
      <c r="H65" s="50">
        <v>3</v>
      </c>
      <c r="I65" s="69" t="s">
        <v>47</v>
      </c>
      <c r="J65" s="70">
        <v>8374.26</v>
      </c>
      <c r="K65" s="70">
        <v>33292.86</v>
      </c>
      <c r="L65" s="71">
        <v>41667.120000000003</v>
      </c>
      <c r="M65" s="282">
        <v>13947.29</v>
      </c>
      <c r="N65" s="71"/>
      <c r="O65" s="71">
        <v>27719.83</v>
      </c>
      <c r="P65" s="71"/>
      <c r="Q65" s="71">
        <v>27719.83</v>
      </c>
      <c r="R65" s="122">
        <v>14027.499881670001</v>
      </c>
      <c r="S65" s="71">
        <v>14027.5</v>
      </c>
      <c r="T65" s="162">
        <v>41747.33</v>
      </c>
      <c r="U65" s="72" t="s">
        <v>47</v>
      </c>
      <c r="V65" s="102">
        <v>1669.89</v>
      </c>
      <c r="W65" s="73">
        <v>2</v>
      </c>
      <c r="X65" s="74">
        <v>40075.440000000002</v>
      </c>
      <c r="Y65" s="215"/>
      <c r="Z65" s="327"/>
      <c r="AA65" s="331" t="s">
        <v>1077</v>
      </c>
      <c r="AB65" s="7"/>
    </row>
    <row r="66" spans="1:28" ht="28.5" customHeight="1" x14ac:dyDescent="0.2">
      <c r="A66" s="41">
        <v>56</v>
      </c>
      <c r="B66" s="162" t="s">
        <v>303</v>
      </c>
      <c r="C66" s="185" t="s">
        <v>304</v>
      </c>
      <c r="D66" s="292" t="s">
        <v>305</v>
      </c>
      <c r="E66" s="162" t="s">
        <v>306</v>
      </c>
      <c r="F66" s="163" t="s">
        <v>307</v>
      </c>
      <c r="G66" s="163" t="s">
        <v>308</v>
      </c>
      <c r="H66" s="50">
        <v>3</v>
      </c>
      <c r="I66" s="69" t="s">
        <v>47</v>
      </c>
      <c r="J66" s="70">
        <v>8374.26</v>
      </c>
      <c r="K66" s="70">
        <v>33292.86</v>
      </c>
      <c r="L66" s="71">
        <v>41667.120000000003</v>
      </c>
      <c r="M66" s="282">
        <v>13947.29</v>
      </c>
      <c r="N66" s="71"/>
      <c r="O66" s="71">
        <v>27719.83</v>
      </c>
      <c r="P66" s="71"/>
      <c r="Q66" s="71">
        <v>27719.83</v>
      </c>
      <c r="R66" s="122">
        <v>14027.499881670001</v>
      </c>
      <c r="S66" s="71">
        <v>14027.5</v>
      </c>
      <c r="T66" s="162">
        <v>41747.33</v>
      </c>
      <c r="U66" s="72" t="s">
        <v>47</v>
      </c>
      <c r="V66" s="102">
        <v>1669.89</v>
      </c>
      <c r="W66" s="73">
        <v>2</v>
      </c>
      <c r="X66" s="74">
        <v>40075.440000000002</v>
      </c>
      <c r="Y66" s="215"/>
      <c r="Z66" s="327"/>
      <c r="AA66" s="331" t="s">
        <v>1077</v>
      </c>
      <c r="AB66" s="7"/>
    </row>
    <row r="67" spans="1:28" ht="28.5" customHeight="1" x14ac:dyDescent="0.2">
      <c r="A67" s="41">
        <v>57</v>
      </c>
      <c r="B67" s="162" t="s">
        <v>309</v>
      </c>
      <c r="C67" s="185" t="s">
        <v>310</v>
      </c>
      <c r="D67" s="292" t="s">
        <v>311</v>
      </c>
      <c r="E67" s="162" t="s">
        <v>306</v>
      </c>
      <c r="F67" s="163" t="s">
        <v>312</v>
      </c>
      <c r="G67" s="163" t="s">
        <v>313</v>
      </c>
      <c r="H67" s="50">
        <v>2</v>
      </c>
      <c r="I67" s="69" t="s">
        <v>47</v>
      </c>
      <c r="J67" s="70">
        <v>8374.26</v>
      </c>
      <c r="K67" s="70">
        <v>22195.24</v>
      </c>
      <c r="L67" s="71">
        <v>30569.5</v>
      </c>
      <c r="M67" s="282">
        <v>10230.73</v>
      </c>
      <c r="N67" s="71"/>
      <c r="O67" s="71">
        <v>20338.77</v>
      </c>
      <c r="P67" s="71"/>
      <c r="Q67" s="71">
        <v>20338.77</v>
      </c>
      <c r="R67" s="122">
        <v>10291.41581258</v>
      </c>
      <c r="S67" s="71">
        <v>10291.42</v>
      </c>
      <c r="T67" s="162">
        <v>30630.190000000002</v>
      </c>
      <c r="U67" s="72" t="s">
        <v>47</v>
      </c>
      <c r="V67" s="102">
        <v>1225.21</v>
      </c>
      <c r="W67" s="73">
        <v>2</v>
      </c>
      <c r="X67" s="74">
        <v>29402.980000000003</v>
      </c>
      <c r="Y67" s="215"/>
      <c r="Z67" s="327"/>
      <c r="AA67" s="331" t="s">
        <v>1077</v>
      </c>
      <c r="AB67" s="7"/>
    </row>
    <row r="68" spans="1:28" ht="28.5" customHeight="1" x14ac:dyDescent="0.2">
      <c r="A68" s="41">
        <v>58</v>
      </c>
      <c r="B68" s="162" t="s">
        <v>314</v>
      </c>
      <c r="C68" s="188">
        <v>92003220263</v>
      </c>
      <c r="D68" s="292" t="s">
        <v>315</v>
      </c>
      <c r="E68" s="162" t="s">
        <v>316</v>
      </c>
      <c r="F68" s="163" t="s">
        <v>317</v>
      </c>
      <c r="G68" s="163" t="s">
        <v>318</v>
      </c>
      <c r="H68" s="50">
        <v>4</v>
      </c>
      <c r="I68" s="69" t="s">
        <v>47</v>
      </c>
      <c r="J68" s="70">
        <v>8374.26</v>
      </c>
      <c r="K68" s="70">
        <v>44390.48</v>
      </c>
      <c r="L68" s="71">
        <v>52764.740000000005</v>
      </c>
      <c r="M68" s="282">
        <v>17663.849999999999</v>
      </c>
      <c r="N68" s="71"/>
      <c r="O68" s="71">
        <v>35100.890000000007</v>
      </c>
      <c r="P68" s="71"/>
      <c r="Q68" s="71">
        <v>35100.890000000007</v>
      </c>
      <c r="R68" s="122">
        <v>17763.583950759999</v>
      </c>
      <c r="S68" s="71">
        <v>17763.580000000002</v>
      </c>
      <c r="T68" s="162">
        <v>52864.470000000008</v>
      </c>
      <c r="U68" s="72" t="s">
        <v>47</v>
      </c>
      <c r="V68" s="102">
        <v>2114.58</v>
      </c>
      <c r="W68" s="73">
        <v>2</v>
      </c>
      <c r="X68" s="74">
        <v>50747.890000000007</v>
      </c>
      <c r="Y68" s="215"/>
      <c r="Z68" s="327"/>
      <c r="AA68" s="331" t="s">
        <v>1077</v>
      </c>
      <c r="AB68" s="7"/>
    </row>
    <row r="69" spans="1:28" ht="28.5" customHeight="1" x14ac:dyDescent="0.2">
      <c r="A69" s="41">
        <v>59</v>
      </c>
      <c r="B69" s="162" t="s">
        <v>319</v>
      </c>
      <c r="C69" s="188">
        <v>83002550263</v>
      </c>
      <c r="D69" s="292" t="s">
        <v>320</v>
      </c>
      <c r="E69" s="163" t="s">
        <v>316</v>
      </c>
      <c r="F69" s="163" t="s">
        <v>107</v>
      </c>
      <c r="G69" s="163" t="s">
        <v>321</v>
      </c>
      <c r="H69" s="50">
        <v>3</v>
      </c>
      <c r="I69" s="69" t="s">
        <v>47</v>
      </c>
      <c r="J69" s="70">
        <v>8374.26</v>
      </c>
      <c r="K69" s="70">
        <v>33292.86</v>
      </c>
      <c r="L69" s="71">
        <v>41667.120000000003</v>
      </c>
      <c r="M69" s="282">
        <v>13947.29</v>
      </c>
      <c r="N69" s="71"/>
      <c r="O69" s="71">
        <v>27719.83</v>
      </c>
      <c r="P69" s="71"/>
      <c r="Q69" s="71">
        <v>27719.83</v>
      </c>
      <c r="R69" s="122">
        <v>14027.499881670001</v>
      </c>
      <c r="S69" s="71">
        <v>14027.5</v>
      </c>
      <c r="T69" s="162">
        <v>41747.33</v>
      </c>
      <c r="U69" s="72" t="s">
        <v>47</v>
      </c>
      <c r="V69" s="102">
        <v>1669.89</v>
      </c>
      <c r="W69" s="73">
        <v>2</v>
      </c>
      <c r="X69" s="74">
        <v>40075.440000000002</v>
      </c>
      <c r="Y69" s="215"/>
      <c r="Z69" s="327"/>
      <c r="AA69" s="331" t="s">
        <v>1077</v>
      </c>
      <c r="AB69" s="7"/>
    </row>
    <row r="70" spans="1:28" ht="28.5" customHeight="1" x14ac:dyDescent="0.2">
      <c r="A70" s="41">
        <v>60</v>
      </c>
      <c r="B70" s="162" t="s">
        <v>322</v>
      </c>
      <c r="C70" s="185" t="s">
        <v>323</v>
      </c>
      <c r="D70" s="292" t="s">
        <v>324</v>
      </c>
      <c r="E70" s="162" t="s">
        <v>325</v>
      </c>
      <c r="F70" s="163" t="s">
        <v>326</v>
      </c>
      <c r="G70" s="163" t="s">
        <v>205</v>
      </c>
      <c r="H70" s="50">
        <v>3</v>
      </c>
      <c r="I70" s="69" t="s">
        <v>47</v>
      </c>
      <c r="J70" s="70">
        <v>8374.26</v>
      </c>
      <c r="K70" s="70">
        <v>33292.86</v>
      </c>
      <c r="L70" s="71">
        <v>41667.120000000003</v>
      </c>
      <c r="M70" s="282">
        <v>10230.73</v>
      </c>
      <c r="N70" s="71"/>
      <c r="O70" s="71">
        <v>31436.390000000003</v>
      </c>
      <c r="P70" s="71"/>
      <c r="Q70" s="71">
        <v>31436.390000000003</v>
      </c>
      <c r="R70" s="122">
        <v>14027.499881670001</v>
      </c>
      <c r="S70" s="71">
        <v>14027.5</v>
      </c>
      <c r="T70" s="162">
        <v>45463.89</v>
      </c>
      <c r="U70" s="72" t="s">
        <v>47</v>
      </c>
      <c r="V70" s="102">
        <v>1818.56</v>
      </c>
      <c r="W70" s="73">
        <v>2</v>
      </c>
      <c r="X70" s="74">
        <v>43643.33</v>
      </c>
      <c r="Y70" s="215"/>
      <c r="Z70" s="327"/>
      <c r="AA70" s="331" t="s">
        <v>1077</v>
      </c>
      <c r="AB70" s="7"/>
    </row>
    <row r="71" spans="1:28" ht="28.5" customHeight="1" x14ac:dyDescent="0.2">
      <c r="A71" s="41">
        <v>61</v>
      </c>
      <c r="B71" s="162" t="s">
        <v>327</v>
      </c>
      <c r="C71" s="188" t="s">
        <v>328</v>
      </c>
      <c r="D71" s="292" t="s">
        <v>329</v>
      </c>
      <c r="E71" s="162" t="s">
        <v>330</v>
      </c>
      <c r="F71" s="163" t="s">
        <v>331</v>
      </c>
      <c r="G71" s="163" t="s">
        <v>332</v>
      </c>
      <c r="H71" s="50">
        <v>3</v>
      </c>
      <c r="I71" s="69" t="s">
        <v>47</v>
      </c>
      <c r="J71" s="70">
        <v>8374.26</v>
      </c>
      <c r="K71" s="70">
        <v>33292.86</v>
      </c>
      <c r="L71" s="71">
        <v>41667.120000000003</v>
      </c>
      <c r="M71" s="282">
        <v>13947.29</v>
      </c>
      <c r="N71" s="71"/>
      <c r="O71" s="71">
        <v>27719.83</v>
      </c>
      <c r="P71" s="71"/>
      <c r="Q71" s="71">
        <v>27719.83</v>
      </c>
      <c r="R71" s="122">
        <v>14027.499881670001</v>
      </c>
      <c r="S71" s="71">
        <v>14027.5</v>
      </c>
      <c r="T71" s="162">
        <v>41747.33</v>
      </c>
      <c r="U71" s="72" t="s">
        <v>47</v>
      </c>
      <c r="V71" s="102">
        <v>1669.89</v>
      </c>
      <c r="W71" s="73">
        <v>2</v>
      </c>
      <c r="X71" s="74">
        <v>40075.440000000002</v>
      </c>
      <c r="Y71" s="215"/>
      <c r="Z71" s="327"/>
      <c r="AA71" s="331" t="s">
        <v>1077</v>
      </c>
      <c r="AB71" s="7"/>
    </row>
    <row r="72" spans="1:28" ht="28.5" customHeight="1" x14ac:dyDescent="0.2">
      <c r="A72" s="41">
        <v>62</v>
      </c>
      <c r="B72" s="162" t="s">
        <v>333</v>
      </c>
      <c r="C72" s="188" t="s">
        <v>334</v>
      </c>
      <c r="D72" s="292" t="s">
        <v>335</v>
      </c>
      <c r="E72" s="162" t="s">
        <v>336</v>
      </c>
      <c r="F72" s="163" t="s">
        <v>337</v>
      </c>
      <c r="G72" s="163" t="s">
        <v>338</v>
      </c>
      <c r="H72" s="50">
        <v>2</v>
      </c>
      <c r="I72" s="69" t="s">
        <v>47</v>
      </c>
      <c r="J72" s="70">
        <v>8374.26</v>
      </c>
      <c r="K72" s="70">
        <v>22195.24</v>
      </c>
      <c r="L72" s="71">
        <v>30569.5</v>
      </c>
      <c r="M72" s="282">
        <v>10230.73</v>
      </c>
      <c r="N72" s="71"/>
      <c r="O72" s="71">
        <v>20338.77</v>
      </c>
      <c r="P72" s="71"/>
      <c r="Q72" s="71">
        <v>20338.77</v>
      </c>
      <c r="R72" s="122">
        <v>10291.41581258</v>
      </c>
      <c r="S72" s="71">
        <v>10291.42</v>
      </c>
      <c r="T72" s="162">
        <v>30630.190000000002</v>
      </c>
      <c r="U72" s="72" t="s">
        <v>47</v>
      </c>
      <c r="V72" s="102">
        <v>1225.21</v>
      </c>
      <c r="W72" s="73">
        <v>2</v>
      </c>
      <c r="X72" s="74">
        <v>29402.980000000003</v>
      </c>
      <c r="Y72" s="215"/>
      <c r="Z72" s="327"/>
      <c r="AA72" s="331" t="s">
        <v>1077</v>
      </c>
      <c r="AB72" s="7"/>
    </row>
    <row r="73" spans="1:28" ht="28.5" customHeight="1" x14ac:dyDescent="0.2">
      <c r="A73" s="41">
        <v>63</v>
      </c>
      <c r="B73" s="162" t="s">
        <v>339</v>
      </c>
      <c r="C73" s="188" t="s">
        <v>340</v>
      </c>
      <c r="D73" s="292" t="s">
        <v>341</v>
      </c>
      <c r="E73" s="162" t="s">
        <v>336</v>
      </c>
      <c r="F73" s="163" t="s">
        <v>342</v>
      </c>
      <c r="G73" s="162" t="s">
        <v>343</v>
      </c>
      <c r="H73" s="50">
        <v>2</v>
      </c>
      <c r="I73" s="69" t="s">
        <v>47</v>
      </c>
      <c r="J73" s="70">
        <v>8374.26</v>
      </c>
      <c r="K73" s="70">
        <v>22195.24</v>
      </c>
      <c r="L73" s="71">
        <v>30569.5</v>
      </c>
      <c r="M73" s="282">
        <v>10230.73</v>
      </c>
      <c r="N73" s="71"/>
      <c r="O73" s="71">
        <v>20338.77</v>
      </c>
      <c r="P73" s="71"/>
      <c r="Q73" s="71">
        <v>20338.77</v>
      </c>
      <c r="R73" s="122">
        <v>10291.41581258</v>
      </c>
      <c r="S73" s="71">
        <v>10291.42</v>
      </c>
      <c r="T73" s="162">
        <v>30630.190000000002</v>
      </c>
      <c r="U73" s="72" t="s">
        <v>47</v>
      </c>
      <c r="V73" s="102">
        <v>1225.21</v>
      </c>
      <c r="W73" s="73">
        <v>2</v>
      </c>
      <c r="X73" s="74">
        <v>29402.980000000003</v>
      </c>
      <c r="Y73" s="215"/>
      <c r="Z73" s="327"/>
      <c r="AA73" s="331" t="s">
        <v>1077</v>
      </c>
      <c r="AB73" s="7"/>
    </row>
    <row r="74" spans="1:28" ht="28.5" customHeight="1" x14ac:dyDescent="0.2">
      <c r="A74" s="41">
        <v>64</v>
      </c>
      <c r="B74" s="162" t="s">
        <v>344</v>
      </c>
      <c r="C74" s="188" t="s">
        <v>345</v>
      </c>
      <c r="D74" s="292" t="s">
        <v>346</v>
      </c>
      <c r="E74" s="162" t="s">
        <v>347</v>
      </c>
      <c r="F74" s="162" t="s">
        <v>102</v>
      </c>
      <c r="G74" s="162" t="s">
        <v>348</v>
      </c>
      <c r="H74" s="50">
        <v>3</v>
      </c>
      <c r="I74" s="69" t="s">
        <v>47</v>
      </c>
      <c r="J74" s="70">
        <v>8374.26</v>
      </c>
      <c r="K74" s="70">
        <v>33292.86</v>
      </c>
      <c r="L74" s="71">
        <v>41667.120000000003</v>
      </c>
      <c r="M74" s="282">
        <v>13947.29</v>
      </c>
      <c r="N74" s="71"/>
      <c r="O74" s="71">
        <v>27719.83</v>
      </c>
      <c r="P74" s="71"/>
      <c r="Q74" s="71">
        <v>27719.83</v>
      </c>
      <c r="R74" s="122">
        <v>14027.499881670001</v>
      </c>
      <c r="S74" s="71">
        <v>14027.5</v>
      </c>
      <c r="T74" s="162">
        <v>41747.33</v>
      </c>
      <c r="U74" s="72" t="s">
        <v>47</v>
      </c>
      <c r="V74" s="102">
        <v>1669.89</v>
      </c>
      <c r="W74" s="73">
        <v>2</v>
      </c>
      <c r="X74" s="74">
        <v>40075.440000000002</v>
      </c>
      <c r="Y74" s="215"/>
      <c r="Z74" s="327"/>
      <c r="AA74" s="331" t="s">
        <v>1077</v>
      </c>
      <c r="AB74" s="7"/>
    </row>
    <row r="75" spans="1:28" ht="28.5" customHeight="1" x14ac:dyDescent="0.2">
      <c r="A75" s="41">
        <v>65</v>
      </c>
      <c r="B75" s="162" t="s">
        <v>349</v>
      </c>
      <c r="C75" s="188">
        <v>80013260262</v>
      </c>
      <c r="D75" s="292" t="s">
        <v>350</v>
      </c>
      <c r="E75" s="162" t="s">
        <v>351</v>
      </c>
      <c r="F75" s="162" t="s">
        <v>352</v>
      </c>
      <c r="G75" s="162" t="s">
        <v>353</v>
      </c>
      <c r="H75" s="50">
        <v>4</v>
      </c>
      <c r="I75" s="69" t="s">
        <v>47</v>
      </c>
      <c r="J75" s="70">
        <v>8374.26</v>
      </c>
      <c r="K75" s="70">
        <v>44390.48</v>
      </c>
      <c r="L75" s="71">
        <v>52764.740000000005</v>
      </c>
      <c r="M75" s="71">
        <v>17663.849999999999</v>
      </c>
      <c r="N75" s="71"/>
      <c r="O75" s="71">
        <v>35100.890000000007</v>
      </c>
      <c r="P75" s="71"/>
      <c r="Q75" s="71">
        <v>35100.890000000007</v>
      </c>
      <c r="R75" s="122">
        <v>17763.583950759999</v>
      </c>
      <c r="S75" s="71">
        <v>17763.580000000002</v>
      </c>
      <c r="T75" s="162">
        <v>52864.470000000008</v>
      </c>
      <c r="U75" s="72" t="s">
        <v>47</v>
      </c>
      <c r="V75" s="102">
        <v>2114.58</v>
      </c>
      <c r="W75" s="73">
        <v>2</v>
      </c>
      <c r="X75" s="74">
        <v>50747.890000000007</v>
      </c>
      <c r="Y75" s="215"/>
      <c r="Z75" s="327"/>
      <c r="AA75" s="331" t="s">
        <v>1077</v>
      </c>
      <c r="AB75" s="7"/>
    </row>
    <row r="76" spans="1:28" ht="28.5" customHeight="1" x14ac:dyDescent="0.2">
      <c r="A76" s="41">
        <v>66</v>
      </c>
      <c r="B76" s="162" t="s">
        <v>354</v>
      </c>
      <c r="C76" s="188">
        <v>80008010268</v>
      </c>
      <c r="D76" s="292" t="s">
        <v>355</v>
      </c>
      <c r="E76" s="162" t="s">
        <v>351</v>
      </c>
      <c r="F76" s="162" t="s">
        <v>116</v>
      </c>
      <c r="G76" s="162" t="s">
        <v>356</v>
      </c>
      <c r="H76" s="50">
        <v>2</v>
      </c>
      <c r="I76" s="69" t="s">
        <v>47</v>
      </c>
      <c r="J76" s="70">
        <v>8374.26</v>
      </c>
      <c r="K76" s="70">
        <v>22195.24</v>
      </c>
      <c r="L76" s="71">
        <v>30569.5</v>
      </c>
      <c r="M76" s="71">
        <v>10230.73</v>
      </c>
      <c r="N76" s="71"/>
      <c r="O76" s="71">
        <v>20338.77</v>
      </c>
      <c r="P76" s="71"/>
      <c r="Q76" s="71">
        <v>20338.77</v>
      </c>
      <c r="R76" s="122">
        <v>10291.41581258</v>
      </c>
      <c r="S76" s="71">
        <v>10291.42</v>
      </c>
      <c r="T76" s="162">
        <v>30630.190000000002</v>
      </c>
      <c r="U76" s="72" t="s">
        <v>47</v>
      </c>
      <c r="V76" s="102">
        <v>1225.21</v>
      </c>
      <c r="W76" s="73">
        <v>2</v>
      </c>
      <c r="X76" s="74">
        <v>29402.980000000003</v>
      </c>
      <c r="Y76" s="215"/>
      <c r="Z76" s="327"/>
      <c r="AA76" s="331" t="s">
        <v>1077</v>
      </c>
      <c r="AB76" s="7"/>
    </row>
    <row r="77" spans="1:28" ht="28.5" customHeight="1" x14ac:dyDescent="0.2">
      <c r="A77" s="41">
        <v>67</v>
      </c>
      <c r="B77" s="162" t="s">
        <v>357</v>
      </c>
      <c r="C77" s="188">
        <v>80021920261</v>
      </c>
      <c r="D77" s="292" t="s">
        <v>358</v>
      </c>
      <c r="E77" s="162" t="s">
        <v>351</v>
      </c>
      <c r="F77" s="162" t="s">
        <v>359</v>
      </c>
      <c r="G77" s="162" t="s">
        <v>360</v>
      </c>
      <c r="H77" s="50">
        <v>3</v>
      </c>
      <c r="I77" s="69" t="s">
        <v>47</v>
      </c>
      <c r="J77" s="70">
        <v>8374.26</v>
      </c>
      <c r="K77" s="70">
        <v>33292.86</v>
      </c>
      <c r="L77" s="71">
        <v>41667.120000000003</v>
      </c>
      <c r="M77" s="71">
        <v>13947.29</v>
      </c>
      <c r="N77" s="71"/>
      <c r="O77" s="71">
        <v>27719.83</v>
      </c>
      <c r="P77" s="71"/>
      <c r="Q77" s="71">
        <v>27719.83</v>
      </c>
      <c r="R77" s="122">
        <v>14027.499881670001</v>
      </c>
      <c r="S77" s="71">
        <v>14027.5</v>
      </c>
      <c r="T77" s="162">
        <v>41747.33</v>
      </c>
      <c r="U77" s="72" t="s">
        <v>47</v>
      </c>
      <c r="V77" s="102">
        <v>1669.89</v>
      </c>
      <c r="W77" s="73">
        <v>2</v>
      </c>
      <c r="X77" s="74">
        <v>40075.440000000002</v>
      </c>
      <c r="Y77" s="215"/>
      <c r="Z77" s="327"/>
      <c r="AA77" s="331" t="s">
        <v>1077</v>
      </c>
      <c r="AB77" s="7"/>
    </row>
    <row r="78" spans="1:28" ht="30.75" customHeight="1" x14ac:dyDescent="0.2">
      <c r="A78" s="41">
        <v>68</v>
      </c>
      <c r="B78" s="162" t="s">
        <v>361</v>
      </c>
      <c r="C78" s="188">
        <v>92040210269</v>
      </c>
      <c r="D78" s="292" t="s">
        <v>362</v>
      </c>
      <c r="E78" s="162" t="s">
        <v>363</v>
      </c>
      <c r="F78" s="162" t="s">
        <v>364</v>
      </c>
      <c r="G78" s="162" t="s">
        <v>365</v>
      </c>
      <c r="H78" s="50">
        <v>4</v>
      </c>
      <c r="I78" s="69" t="s">
        <v>47</v>
      </c>
      <c r="J78" s="70">
        <v>8374.26</v>
      </c>
      <c r="K78" s="70">
        <v>44390.48</v>
      </c>
      <c r="L78" s="71">
        <v>52764.740000000005</v>
      </c>
      <c r="M78" s="71">
        <v>17663.849999999999</v>
      </c>
      <c r="N78" s="71"/>
      <c r="O78" s="71">
        <v>35100.890000000007</v>
      </c>
      <c r="P78" s="71"/>
      <c r="Q78" s="71">
        <v>35100.890000000007</v>
      </c>
      <c r="R78" s="122">
        <v>17763.583950759999</v>
      </c>
      <c r="S78" s="71">
        <v>17763.580000000002</v>
      </c>
      <c r="T78" s="162">
        <v>52864.470000000008</v>
      </c>
      <c r="U78" s="72" t="s">
        <v>47</v>
      </c>
      <c r="V78" s="102">
        <v>2114.58</v>
      </c>
      <c r="W78" s="73">
        <v>2</v>
      </c>
      <c r="X78" s="74">
        <v>50747.890000000007</v>
      </c>
      <c r="Y78" s="215"/>
      <c r="Z78" s="327"/>
      <c r="AA78" s="331" t="s">
        <v>1077</v>
      </c>
      <c r="AB78" s="7"/>
    </row>
    <row r="79" spans="1:28" ht="28.5" customHeight="1" x14ac:dyDescent="0.2">
      <c r="A79" s="41">
        <v>69</v>
      </c>
      <c r="B79" s="162" t="s">
        <v>366</v>
      </c>
      <c r="C79" s="188">
        <v>81000490268</v>
      </c>
      <c r="D79" s="292" t="s">
        <v>367</v>
      </c>
      <c r="E79" s="163" t="s">
        <v>363</v>
      </c>
      <c r="F79" s="162" t="s">
        <v>368</v>
      </c>
      <c r="G79" s="162" t="s">
        <v>353</v>
      </c>
      <c r="H79" s="50">
        <v>3</v>
      </c>
      <c r="I79" s="69" t="s">
        <v>47</v>
      </c>
      <c r="J79" s="70">
        <v>8374.26</v>
      </c>
      <c r="K79" s="70">
        <v>33292.86</v>
      </c>
      <c r="L79" s="71">
        <v>41667.120000000003</v>
      </c>
      <c r="M79" s="71">
        <v>10230.73</v>
      </c>
      <c r="N79" s="71"/>
      <c r="O79" s="71">
        <v>31436.390000000003</v>
      </c>
      <c r="P79" s="71"/>
      <c r="Q79" s="71">
        <v>31436.390000000003</v>
      </c>
      <c r="R79" s="122">
        <v>14027.499881670001</v>
      </c>
      <c r="S79" s="71">
        <v>14027.5</v>
      </c>
      <c r="T79" s="162">
        <v>45463.89</v>
      </c>
      <c r="U79" s="72" t="s">
        <v>47</v>
      </c>
      <c r="V79" s="102">
        <v>1818.56</v>
      </c>
      <c r="W79" s="73">
        <v>2</v>
      </c>
      <c r="X79" s="74">
        <v>43643.33</v>
      </c>
      <c r="Y79" s="215"/>
      <c r="Z79" s="327"/>
      <c r="AA79" s="331" t="s">
        <v>1077</v>
      </c>
    </row>
    <row r="80" spans="1:28" ht="28.5" customHeight="1" x14ac:dyDescent="0.2">
      <c r="A80" s="41">
        <v>70</v>
      </c>
      <c r="B80" s="162" t="s">
        <v>369</v>
      </c>
      <c r="C80" s="185" t="s">
        <v>370</v>
      </c>
      <c r="D80" s="292" t="s">
        <v>371</v>
      </c>
      <c r="E80" s="162" t="s">
        <v>363</v>
      </c>
      <c r="F80" s="162" t="s">
        <v>135</v>
      </c>
      <c r="G80" s="162" t="s">
        <v>372</v>
      </c>
      <c r="H80" s="50">
        <v>3</v>
      </c>
      <c r="I80" s="69" t="s">
        <v>47</v>
      </c>
      <c r="J80" s="70">
        <v>8374.26</v>
      </c>
      <c r="K80" s="70">
        <v>33292.86</v>
      </c>
      <c r="L80" s="71">
        <v>41667.120000000003</v>
      </c>
      <c r="M80" s="71">
        <v>13947.29</v>
      </c>
      <c r="N80" s="71"/>
      <c r="O80" s="71">
        <v>27719.83</v>
      </c>
      <c r="P80" s="71"/>
      <c r="Q80" s="71">
        <v>27719.83</v>
      </c>
      <c r="R80" s="122">
        <v>14027.499881670001</v>
      </c>
      <c r="S80" s="71">
        <v>14027.5</v>
      </c>
      <c r="T80" s="162">
        <v>41747.33</v>
      </c>
      <c r="U80" s="72" t="s">
        <v>47</v>
      </c>
      <c r="V80" s="102">
        <v>1669.89</v>
      </c>
      <c r="W80" s="73">
        <v>2</v>
      </c>
      <c r="X80" s="74">
        <v>40075.440000000002</v>
      </c>
      <c r="Y80" s="215"/>
      <c r="Z80" s="327"/>
      <c r="AA80" s="331" t="s">
        <v>1077</v>
      </c>
      <c r="AB80" s="7"/>
    </row>
    <row r="81" spans="1:28" ht="28.5" customHeight="1" x14ac:dyDescent="0.2">
      <c r="A81" s="41">
        <v>71</v>
      </c>
      <c r="B81" s="162" t="s">
        <v>373</v>
      </c>
      <c r="C81" s="185" t="s">
        <v>374</v>
      </c>
      <c r="D81" s="292" t="s">
        <v>375</v>
      </c>
      <c r="E81" s="162" t="s">
        <v>363</v>
      </c>
      <c r="F81" s="162" t="s">
        <v>116</v>
      </c>
      <c r="G81" s="162" t="s">
        <v>376</v>
      </c>
      <c r="H81" s="50">
        <v>3</v>
      </c>
      <c r="I81" s="69" t="s">
        <v>47</v>
      </c>
      <c r="J81" s="70">
        <v>8374.26</v>
      </c>
      <c r="K81" s="70">
        <v>33292.86</v>
      </c>
      <c r="L81" s="71">
        <v>41667.120000000003</v>
      </c>
      <c r="M81" s="71">
        <v>13947.29</v>
      </c>
      <c r="N81" s="71"/>
      <c r="O81" s="71">
        <v>27719.83</v>
      </c>
      <c r="P81" s="71"/>
      <c r="Q81" s="71">
        <v>27719.83</v>
      </c>
      <c r="R81" s="122">
        <v>14027.499881670001</v>
      </c>
      <c r="S81" s="71">
        <v>14027.5</v>
      </c>
      <c r="T81" s="162">
        <v>41747.33</v>
      </c>
      <c r="U81" s="72" t="s">
        <v>47</v>
      </c>
      <c r="V81" s="102">
        <v>1669.89</v>
      </c>
      <c r="W81" s="73">
        <v>2</v>
      </c>
      <c r="X81" s="74">
        <v>40075.440000000002</v>
      </c>
      <c r="Y81" s="215"/>
      <c r="Z81" s="327"/>
      <c r="AA81" s="331" t="s">
        <v>1077</v>
      </c>
      <c r="AB81" s="7"/>
    </row>
    <row r="82" spans="1:28" ht="28.5" customHeight="1" x14ac:dyDescent="0.2">
      <c r="A82" s="41">
        <v>72</v>
      </c>
      <c r="B82" s="162" t="s">
        <v>377</v>
      </c>
      <c r="C82" s="185" t="s">
        <v>378</v>
      </c>
      <c r="D82" s="292" t="s">
        <v>379</v>
      </c>
      <c r="E82" s="162" t="s">
        <v>380</v>
      </c>
      <c r="F82" s="162" t="s">
        <v>102</v>
      </c>
      <c r="G82" s="162" t="s">
        <v>381</v>
      </c>
      <c r="H82" s="50">
        <v>3</v>
      </c>
      <c r="I82" s="69" t="s">
        <v>47</v>
      </c>
      <c r="J82" s="70">
        <v>8374.26</v>
      </c>
      <c r="K82" s="70">
        <v>33292.86</v>
      </c>
      <c r="L82" s="71">
        <v>41667.120000000003</v>
      </c>
      <c r="M82" s="71">
        <v>17663.849999999999</v>
      </c>
      <c r="N82" s="71"/>
      <c r="O82" s="71">
        <v>24003.270000000004</v>
      </c>
      <c r="P82" s="71"/>
      <c r="Q82" s="71">
        <v>24003.270000000004</v>
      </c>
      <c r="R82" s="122">
        <v>14027.499881670001</v>
      </c>
      <c r="S82" s="71">
        <v>14027.5</v>
      </c>
      <c r="T82" s="162">
        <v>38030.770000000004</v>
      </c>
      <c r="U82" s="72" t="s">
        <v>47</v>
      </c>
      <c r="V82" s="102">
        <v>1521.23</v>
      </c>
      <c r="W82" s="73">
        <v>2</v>
      </c>
      <c r="X82" s="74">
        <v>36507.54</v>
      </c>
      <c r="Y82" s="215"/>
      <c r="Z82" s="327"/>
      <c r="AA82" s="331" t="s">
        <v>1077</v>
      </c>
      <c r="AB82" s="7"/>
    </row>
    <row r="83" spans="1:28" ht="28.5" customHeight="1" x14ac:dyDescent="0.2">
      <c r="A83" s="41">
        <v>73</v>
      </c>
      <c r="B83" s="162" t="s">
        <v>382</v>
      </c>
      <c r="C83" s="185" t="s">
        <v>383</v>
      </c>
      <c r="D83" s="292" t="s">
        <v>384</v>
      </c>
      <c r="E83" s="162" t="s">
        <v>385</v>
      </c>
      <c r="F83" s="162" t="s">
        <v>135</v>
      </c>
      <c r="G83" s="162" t="s">
        <v>386</v>
      </c>
      <c r="H83" s="50">
        <v>5</v>
      </c>
      <c r="I83" s="69" t="s">
        <v>47</v>
      </c>
      <c r="J83" s="70">
        <v>8374.26</v>
      </c>
      <c r="K83" s="70">
        <v>55488.1</v>
      </c>
      <c r="L83" s="71">
        <v>63862.36</v>
      </c>
      <c r="M83" s="71">
        <v>21380.41</v>
      </c>
      <c r="N83" s="71"/>
      <c r="O83" s="71">
        <v>42481.95</v>
      </c>
      <c r="P83" s="71"/>
      <c r="Q83" s="71">
        <v>42481.95</v>
      </c>
      <c r="R83" s="122">
        <v>21499.66801985</v>
      </c>
      <c r="S83" s="71">
        <v>21499.67</v>
      </c>
      <c r="T83" s="162">
        <v>63981.619999999995</v>
      </c>
      <c r="U83" s="72" t="s">
        <v>47</v>
      </c>
      <c r="V83" s="102">
        <v>2559.2600000000002</v>
      </c>
      <c r="W83" s="73">
        <v>2</v>
      </c>
      <c r="X83" s="74">
        <v>61420.359999999993</v>
      </c>
      <c r="Y83" s="215"/>
      <c r="Z83" s="327"/>
      <c r="AA83" s="331" t="s">
        <v>1077</v>
      </c>
      <c r="AB83" s="7"/>
    </row>
    <row r="84" spans="1:28" ht="28.5" customHeight="1" thickBot="1" x14ac:dyDescent="0.25">
      <c r="A84" s="40">
        <v>74</v>
      </c>
      <c r="B84" s="164" t="s">
        <v>387</v>
      </c>
      <c r="C84" s="190" t="s">
        <v>388</v>
      </c>
      <c r="D84" s="297" t="s">
        <v>389</v>
      </c>
      <c r="E84" s="164" t="s">
        <v>385</v>
      </c>
      <c r="F84" s="164" t="s">
        <v>102</v>
      </c>
      <c r="G84" s="164" t="s">
        <v>390</v>
      </c>
      <c r="H84" s="148">
        <v>3</v>
      </c>
      <c r="I84" s="75" t="s">
        <v>47</v>
      </c>
      <c r="J84" s="70">
        <v>8374.26</v>
      </c>
      <c r="K84" s="70">
        <v>33292.86</v>
      </c>
      <c r="L84" s="76">
        <v>41667.120000000003</v>
      </c>
      <c r="M84" s="76">
        <v>13947.29</v>
      </c>
      <c r="N84" s="76"/>
      <c r="O84" s="76">
        <v>27719.83</v>
      </c>
      <c r="P84" s="76"/>
      <c r="Q84" s="76">
        <v>27719.83</v>
      </c>
      <c r="R84" s="123">
        <v>14027.499881670001</v>
      </c>
      <c r="S84" s="76">
        <v>14027.5</v>
      </c>
      <c r="T84" s="164">
        <v>41747.33</v>
      </c>
      <c r="U84" s="77" t="s">
        <v>47</v>
      </c>
      <c r="V84" s="78">
        <v>1669.89</v>
      </c>
      <c r="W84" s="70">
        <v>2</v>
      </c>
      <c r="X84" s="79">
        <v>40075.440000000002</v>
      </c>
      <c r="Y84" s="216"/>
      <c r="Z84" s="218"/>
      <c r="AA84" s="331" t="s">
        <v>1077</v>
      </c>
      <c r="AB84" s="7"/>
    </row>
    <row r="85" spans="1:28" ht="28.5" customHeight="1" x14ac:dyDescent="0.2">
      <c r="A85" s="23">
        <v>75</v>
      </c>
      <c r="B85" s="156" t="s">
        <v>391</v>
      </c>
      <c r="C85" s="191" t="s">
        <v>392</v>
      </c>
      <c r="D85" s="291" t="s">
        <v>393</v>
      </c>
      <c r="E85" s="156" t="s">
        <v>394</v>
      </c>
      <c r="F85" s="156" t="s">
        <v>395</v>
      </c>
      <c r="G85" s="203" t="s">
        <v>396</v>
      </c>
      <c r="H85" s="42">
        <v>2</v>
      </c>
      <c r="I85" s="52" t="s">
        <v>47</v>
      </c>
      <c r="J85" s="53">
        <v>8374.26</v>
      </c>
      <c r="K85" s="53">
        <v>22195.24</v>
      </c>
      <c r="L85" s="54">
        <v>30569.5</v>
      </c>
      <c r="M85" s="279">
        <v>10230.73</v>
      </c>
      <c r="N85" s="54"/>
      <c r="O85" s="54">
        <v>20338.77</v>
      </c>
      <c r="P85" s="54"/>
      <c r="Q85" s="54">
        <v>20338.77</v>
      </c>
      <c r="R85" s="118">
        <v>10291.41581258</v>
      </c>
      <c r="S85" s="54">
        <v>10291.42</v>
      </c>
      <c r="T85" s="320">
        <v>30630.190000000002</v>
      </c>
      <c r="U85" s="136"/>
      <c r="V85" s="137"/>
      <c r="W85" s="137"/>
      <c r="X85" s="55"/>
      <c r="Y85" s="218"/>
      <c r="Z85" s="325"/>
      <c r="AA85" s="331"/>
      <c r="AB85" s="7"/>
    </row>
    <row r="86" spans="1:28" ht="28.5" customHeight="1" x14ac:dyDescent="0.2">
      <c r="A86" s="24">
        <v>76</v>
      </c>
      <c r="B86" s="158" t="s">
        <v>397</v>
      </c>
      <c r="C86" s="189" t="s">
        <v>392</v>
      </c>
      <c r="D86" s="292" t="s">
        <v>393</v>
      </c>
      <c r="E86" s="158" t="s">
        <v>394</v>
      </c>
      <c r="F86" s="158" t="s">
        <v>135</v>
      </c>
      <c r="G86" s="204" t="s">
        <v>398</v>
      </c>
      <c r="H86" s="131">
        <v>2</v>
      </c>
      <c r="I86" s="56" t="s">
        <v>47</v>
      </c>
      <c r="J86" s="57">
        <v>8374.26</v>
      </c>
      <c r="K86" s="57">
        <v>22195.24</v>
      </c>
      <c r="L86" s="58">
        <v>30569.5</v>
      </c>
      <c r="M86" s="280">
        <v>13947.29</v>
      </c>
      <c r="N86" s="58"/>
      <c r="O86" s="58">
        <v>16622.21</v>
      </c>
      <c r="P86" s="58"/>
      <c r="Q86" s="58">
        <v>16622.21</v>
      </c>
      <c r="R86" s="119">
        <v>10291.41581258</v>
      </c>
      <c r="S86" s="58">
        <v>10291.42</v>
      </c>
      <c r="T86" s="321">
        <v>26913.629999999997</v>
      </c>
      <c r="U86" s="140"/>
      <c r="V86" s="141"/>
      <c r="W86" s="141"/>
      <c r="X86" s="82"/>
      <c r="Y86" s="220"/>
      <c r="Z86" s="326"/>
      <c r="AA86" s="331"/>
      <c r="AB86" s="7"/>
    </row>
    <row r="87" spans="1:28" ht="28.5" customHeight="1" thickBot="1" x14ac:dyDescent="0.25">
      <c r="A87" s="132"/>
      <c r="B87" s="165"/>
      <c r="C87" s="192"/>
      <c r="D87" s="298"/>
      <c r="E87" s="165"/>
      <c r="F87" s="165"/>
      <c r="G87" s="205"/>
      <c r="H87" s="244"/>
      <c r="I87" s="133"/>
      <c r="J87" s="63"/>
      <c r="K87" s="63"/>
      <c r="L87" s="61"/>
      <c r="M87" s="284"/>
      <c r="N87" s="61"/>
      <c r="O87" s="61"/>
      <c r="P87" s="61"/>
      <c r="Q87" s="61"/>
      <c r="R87" s="134"/>
      <c r="S87" s="61"/>
      <c r="T87" s="165">
        <v>57543.82</v>
      </c>
      <c r="U87" s="86" t="s">
        <v>47</v>
      </c>
      <c r="V87" s="87">
        <v>2301.75</v>
      </c>
      <c r="W87" s="87">
        <v>2</v>
      </c>
      <c r="X87" s="213">
        <v>55240.07</v>
      </c>
      <c r="Y87" s="217"/>
      <c r="Z87" s="220"/>
      <c r="AA87" s="331" t="s">
        <v>1077</v>
      </c>
      <c r="AB87" s="7"/>
    </row>
    <row r="88" spans="1:28" ht="28.5" customHeight="1" x14ac:dyDescent="0.2">
      <c r="A88" s="41">
        <v>77</v>
      </c>
      <c r="B88" s="161" t="s">
        <v>399</v>
      </c>
      <c r="C88" s="187" t="s">
        <v>400</v>
      </c>
      <c r="D88" s="294" t="s">
        <v>401</v>
      </c>
      <c r="E88" s="161" t="s">
        <v>402</v>
      </c>
      <c r="F88" s="161" t="s">
        <v>403</v>
      </c>
      <c r="G88" s="206" t="s">
        <v>404</v>
      </c>
      <c r="H88" s="41">
        <v>4</v>
      </c>
      <c r="I88" s="64" t="s">
        <v>47</v>
      </c>
      <c r="J88" s="65">
        <v>8374.26</v>
      </c>
      <c r="K88" s="65">
        <v>44390.48</v>
      </c>
      <c r="L88" s="66">
        <v>52764.740000000005</v>
      </c>
      <c r="M88" s="281">
        <v>17663.849999999999</v>
      </c>
      <c r="N88" s="66"/>
      <c r="O88" s="66">
        <v>35100.890000000007</v>
      </c>
      <c r="P88" s="66"/>
      <c r="Q88" s="66">
        <v>35100.890000000007</v>
      </c>
      <c r="R88" s="121">
        <v>17763.583950759999</v>
      </c>
      <c r="S88" s="66">
        <v>17763.580000000002</v>
      </c>
      <c r="T88" s="161">
        <v>52864.470000000008</v>
      </c>
      <c r="U88" s="67" t="s">
        <v>47</v>
      </c>
      <c r="V88" s="102">
        <v>2114.58</v>
      </c>
      <c r="W88" s="68">
        <v>2</v>
      </c>
      <c r="X88" s="111">
        <v>50747.890000000007</v>
      </c>
      <c r="Y88" s="215"/>
      <c r="Z88" s="327"/>
      <c r="AA88" s="331" t="s">
        <v>1077</v>
      </c>
      <c r="AB88" s="7"/>
    </row>
    <row r="89" spans="1:28" ht="28.5" customHeight="1" x14ac:dyDescent="0.2">
      <c r="A89" s="41">
        <v>78</v>
      </c>
      <c r="B89" s="162" t="s">
        <v>405</v>
      </c>
      <c r="C89" s="188">
        <v>80007870266</v>
      </c>
      <c r="D89" s="292" t="s">
        <v>406</v>
      </c>
      <c r="E89" s="162" t="s">
        <v>402</v>
      </c>
      <c r="F89" s="162" t="s">
        <v>407</v>
      </c>
      <c r="G89" s="162" t="s">
        <v>126</v>
      </c>
      <c r="H89" s="50">
        <v>5</v>
      </c>
      <c r="I89" s="69" t="s">
        <v>47</v>
      </c>
      <c r="J89" s="70">
        <v>8374.26</v>
      </c>
      <c r="K89" s="70">
        <v>55488.1</v>
      </c>
      <c r="L89" s="71">
        <v>63862.36</v>
      </c>
      <c r="M89" s="282">
        <v>25096.98</v>
      </c>
      <c r="N89" s="71"/>
      <c r="O89" s="71">
        <v>38765.380000000005</v>
      </c>
      <c r="P89" s="71"/>
      <c r="Q89" s="71">
        <v>38765.380000000005</v>
      </c>
      <c r="R89" s="122">
        <v>21499.66801985</v>
      </c>
      <c r="S89" s="71">
        <v>21499.67</v>
      </c>
      <c r="T89" s="162">
        <v>60265.05</v>
      </c>
      <c r="U89" s="72" t="s">
        <v>47</v>
      </c>
      <c r="V89" s="102">
        <v>2410.6</v>
      </c>
      <c r="W89" s="73">
        <v>2</v>
      </c>
      <c r="X89" s="74">
        <v>57852.450000000004</v>
      </c>
      <c r="Y89" s="215"/>
      <c r="Z89" s="327"/>
      <c r="AA89" s="331" t="s">
        <v>1077</v>
      </c>
      <c r="AB89" s="7"/>
    </row>
    <row r="90" spans="1:28" ht="28.5" customHeight="1" x14ac:dyDescent="0.2">
      <c r="A90" s="41">
        <v>79</v>
      </c>
      <c r="B90" s="162" t="s">
        <v>408</v>
      </c>
      <c r="C90" s="185" t="s">
        <v>409</v>
      </c>
      <c r="D90" s="292" t="s">
        <v>410</v>
      </c>
      <c r="E90" s="162" t="s">
        <v>411</v>
      </c>
      <c r="F90" s="162" t="s">
        <v>368</v>
      </c>
      <c r="G90" s="162" t="s">
        <v>412</v>
      </c>
      <c r="H90" s="50">
        <v>4</v>
      </c>
      <c r="I90" s="69" t="s">
        <v>47</v>
      </c>
      <c r="J90" s="70">
        <v>8374.26</v>
      </c>
      <c r="K90" s="70">
        <v>44390.48</v>
      </c>
      <c r="L90" s="71">
        <v>52764.740000000005</v>
      </c>
      <c r="M90" s="282">
        <v>17663.849999999999</v>
      </c>
      <c r="N90" s="71"/>
      <c r="O90" s="71">
        <v>35100.890000000007</v>
      </c>
      <c r="P90" s="71"/>
      <c r="Q90" s="71">
        <v>35100.890000000007</v>
      </c>
      <c r="R90" s="122">
        <v>17763.583950759999</v>
      </c>
      <c r="S90" s="71">
        <v>17763.580000000002</v>
      </c>
      <c r="T90" s="162">
        <v>52864.470000000008</v>
      </c>
      <c r="U90" s="72" t="s">
        <v>47</v>
      </c>
      <c r="V90" s="102">
        <v>2114.58</v>
      </c>
      <c r="W90" s="73">
        <v>2</v>
      </c>
      <c r="X90" s="74">
        <v>50747.890000000007</v>
      </c>
      <c r="Y90" s="215"/>
      <c r="Z90" s="327"/>
      <c r="AA90" s="331" t="s">
        <v>1077</v>
      </c>
      <c r="AB90" s="7"/>
    </row>
    <row r="91" spans="1:28" ht="28.5" customHeight="1" x14ac:dyDescent="0.2">
      <c r="A91" s="41">
        <v>80</v>
      </c>
      <c r="B91" s="162" t="s">
        <v>413</v>
      </c>
      <c r="C91" s="185" t="s">
        <v>414</v>
      </c>
      <c r="D91" s="292" t="s">
        <v>415</v>
      </c>
      <c r="E91" s="163" t="s">
        <v>416</v>
      </c>
      <c r="F91" s="162" t="s">
        <v>417</v>
      </c>
      <c r="G91" s="162" t="s">
        <v>418</v>
      </c>
      <c r="H91" s="50">
        <v>3</v>
      </c>
      <c r="I91" s="69" t="s">
        <v>47</v>
      </c>
      <c r="J91" s="73">
        <v>8374.26</v>
      </c>
      <c r="K91" s="73">
        <v>33292.86</v>
      </c>
      <c r="L91" s="71">
        <v>41667.120000000003</v>
      </c>
      <c r="M91" s="282">
        <v>13947.29</v>
      </c>
      <c r="N91" s="71"/>
      <c r="O91" s="71">
        <v>27719.83</v>
      </c>
      <c r="P91" s="71"/>
      <c r="Q91" s="71">
        <v>27719.83</v>
      </c>
      <c r="R91" s="122">
        <v>14027.499881670001</v>
      </c>
      <c r="S91" s="71">
        <v>14027.5</v>
      </c>
      <c r="T91" s="162">
        <v>41747.33</v>
      </c>
      <c r="U91" s="72" t="s">
        <v>47</v>
      </c>
      <c r="V91" s="102">
        <v>1669.89</v>
      </c>
      <c r="W91" s="73">
        <v>2</v>
      </c>
      <c r="X91" s="74">
        <v>40075.440000000002</v>
      </c>
      <c r="Y91" s="215"/>
      <c r="Z91" s="327"/>
      <c r="AA91" s="331" t="s">
        <v>1077</v>
      </c>
      <c r="AB91" s="7"/>
    </row>
    <row r="92" spans="1:28" ht="28.5" customHeight="1" x14ac:dyDescent="0.2">
      <c r="A92" s="41">
        <v>81</v>
      </c>
      <c r="B92" s="162" t="s">
        <v>419</v>
      </c>
      <c r="C92" s="188">
        <v>80007730262</v>
      </c>
      <c r="D92" s="292" t="s">
        <v>420</v>
      </c>
      <c r="E92" s="162" t="s">
        <v>421</v>
      </c>
      <c r="F92" s="162" t="s">
        <v>135</v>
      </c>
      <c r="G92" s="162" t="s">
        <v>131</v>
      </c>
      <c r="H92" s="50">
        <v>2</v>
      </c>
      <c r="I92" s="69" t="s">
        <v>47</v>
      </c>
      <c r="J92" s="70">
        <v>8374.26</v>
      </c>
      <c r="K92" s="70">
        <v>22195.24</v>
      </c>
      <c r="L92" s="71">
        <v>30569.5</v>
      </c>
      <c r="M92" s="282">
        <v>13947.29</v>
      </c>
      <c r="N92" s="71"/>
      <c r="O92" s="71">
        <v>16622.21</v>
      </c>
      <c r="P92" s="71"/>
      <c r="Q92" s="71">
        <v>16622.21</v>
      </c>
      <c r="R92" s="122">
        <v>10291.41581258</v>
      </c>
      <c r="S92" s="71">
        <v>10291.42</v>
      </c>
      <c r="T92" s="162">
        <v>26913.629999999997</v>
      </c>
      <c r="U92" s="72" t="s">
        <v>47</v>
      </c>
      <c r="V92" s="102">
        <v>1076.55</v>
      </c>
      <c r="W92" s="73">
        <v>2</v>
      </c>
      <c r="X92" s="74">
        <v>25835.079999999998</v>
      </c>
      <c r="Y92" s="215"/>
      <c r="Z92" s="327"/>
      <c r="AA92" s="331" t="s">
        <v>1077</v>
      </c>
      <c r="AB92" s="7"/>
    </row>
    <row r="93" spans="1:28" ht="28.5" customHeight="1" x14ac:dyDescent="0.2">
      <c r="A93" s="41">
        <v>82</v>
      </c>
      <c r="B93" s="162" t="s">
        <v>422</v>
      </c>
      <c r="C93" s="188">
        <v>94008860267</v>
      </c>
      <c r="D93" s="292" t="s">
        <v>423</v>
      </c>
      <c r="E93" s="162" t="s">
        <v>421</v>
      </c>
      <c r="F93" s="162" t="s">
        <v>116</v>
      </c>
      <c r="G93" s="162" t="s">
        <v>424</v>
      </c>
      <c r="H93" s="50">
        <v>4</v>
      </c>
      <c r="I93" s="69" t="s">
        <v>47</v>
      </c>
      <c r="J93" s="70">
        <v>8374.26</v>
      </c>
      <c r="K93" s="70">
        <v>44390.48</v>
      </c>
      <c r="L93" s="71">
        <v>52764.740000000005</v>
      </c>
      <c r="M93" s="282">
        <v>17663.849999999999</v>
      </c>
      <c r="N93" s="71"/>
      <c r="O93" s="71">
        <v>35100.890000000007</v>
      </c>
      <c r="P93" s="71"/>
      <c r="Q93" s="71">
        <v>35100.890000000007</v>
      </c>
      <c r="R93" s="122">
        <v>17763.583950759999</v>
      </c>
      <c r="S93" s="71">
        <v>17763.580000000002</v>
      </c>
      <c r="T93" s="162">
        <v>52864.470000000008</v>
      </c>
      <c r="U93" s="72" t="s">
        <v>47</v>
      </c>
      <c r="V93" s="102">
        <v>2114.58</v>
      </c>
      <c r="W93" s="73">
        <v>2</v>
      </c>
      <c r="X93" s="74">
        <v>50747.890000000007</v>
      </c>
      <c r="Y93" s="215"/>
      <c r="Z93" s="327"/>
      <c r="AA93" s="331" t="s">
        <v>1077</v>
      </c>
      <c r="AB93" s="7"/>
    </row>
    <row r="94" spans="1:28" ht="28.5" customHeight="1" x14ac:dyDescent="0.2">
      <c r="A94" s="41">
        <v>83</v>
      </c>
      <c r="B94" s="162" t="s">
        <v>425</v>
      </c>
      <c r="C94" s="188" t="s">
        <v>426</v>
      </c>
      <c r="D94" s="304" t="s">
        <v>427</v>
      </c>
      <c r="E94" s="162" t="s">
        <v>421</v>
      </c>
      <c r="F94" s="163" t="s">
        <v>428</v>
      </c>
      <c r="G94" s="163" t="s">
        <v>429</v>
      </c>
      <c r="H94" s="50">
        <v>2</v>
      </c>
      <c r="I94" s="69" t="s">
        <v>47</v>
      </c>
      <c r="J94" s="70">
        <v>8374.26</v>
      </c>
      <c r="K94" s="70">
        <v>22195.24</v>
      </c>
      <c r="L94" s="71">
        <v>30569.5</v>
      </c>
      <c r="M94" s="282">
        <v>6514.17</v>
      </c>
      <c r="N94" s="71"/>
      <c r="O94" s="71">
        <v>24055.33</v>
      </c>
      <c r="P94" s="71"/>
      <c r="Q94" s="71">
        <v>24055.33</v>
      </c>
      <c r="R94" s="122">
        <v>10291.41581258</v>
      </c>
      <c r="S94" s="71">
        <v>10291.42</v>
      </c>
      <c r="T94" s="162">
        <v>34346.75</v>
      </c>
      <c r="U94" s="72" t="s">
        <v>97</v>
      </c>
      <c r="V94" s="102">
        <v>0</v>
      </c>
      <c r="W94" s="73">
        <v>0</v>
      </c>
      <c r="X94" s="74">
        <v>34346.75</v>
      </c>
      <c r="Y94" s="215"/>
      <c r="Z94" s="327"/>
      <c r="AA94" s="331" t="s">
        <v>1077</v>
      </c>
      <c r="AB94" s="7"/>
    </row>
    <row r="95" spans="1:28" ht="28.5" customHeight="1" x14ac:dyDescent="0.2">
      <c r="A95" s="41">
        <v>84</v>
      </c>
      <c r="B95" s="162" t="s">
        <v>430</v>
      </c>
      <c r="C95" s="188">
        <v>80021800265</v>
      </c>
      <c r="D95" s="292" t="s">
        <v>431</v>
      </c>
      <c r="E95" s="162" t="s">
        <v>432</v>
      </c>
      <c r="F95" s="162" t="s">
        <v>433</v>
      </c>
      <c r="G95" s="162" t="s">
        <v>126</v>
      </c>
      <c r="H95" s="50">
        <v>3</v>
      </c>
      <c r="I95" s="69" t="s">
        <v>47</v>
      </c>
      <c r="J95" s="70">
        <v>8374.26</v>
      </c>
      <c r="K95" s="70">
        <v>33292.86</v>
      </c>
      <c r="L95" s="71">
        <v>41667.120000000003</v>
      </c>
      <c r="M95" s="282">
        <v>13947.29</v>
      </c>
      <c r="N95" s="71"/>
      <c r="O95" s="71">
        <v>27719.83</v>
      </c>
      <c r="P95" s="71"/>
      <c r="Q95" s="71">
        <v>27719.83</v>
      </c>
      <c r="R95" s="122">
        <v>14027.499881670001</v>
      </c>
      <c r="S95" s="71">
        <v>14027.5</v>
      </c>
      <c r="T95" s="162">
        <v>41747.33</v>
      </c>
      <c r="U95" s="72" t="s">
        <v>47</v>
      </c>
      <c r="V95" s="102">
        <v>1669.89</v>
      </c>
      <c r="W95" s="73">
        <v>2</v>
      </c>
      <c r="X95" s="74">
        <v>40075.440000000002</v>
      </c>
      <c r="Y95" s="215"/>
      <c r="Z95" s="327"/>
      <c r="AA95" s="331" t="s">
        <v>1077</v>
      </c>
      <c r="AB95" s="7"/>
    </row>
    <row r="96" spans="1:28" ht="28.5" customHeight="1" x14ac:dyDescent="0.2">
      <c r="A96" s="41">
        <v>85</v>
      </c>
      <c r="B96" s="162" t="s">
        <v>434</v>
      </c>
      <c r="C96" s="188">
        <v>92035880266</v>
      </c>
      <c r="D96" s="300" t="s">
        <v>435</v>
      </c>
      <c r="E96" s="162" t="s">
        <v>436</v>
      </c>
      <c r="F96" s="162" t="s">
        <v>437</v>
      </c>
      <c r="G96" s="162" t="s">
        <v>438</v>
      </c>
      <c r="H96" s="50">
        <v>3</v>
      </c>
      <c r="I96" s="69" t="s">
        <v>47</v>
      </c>
      <c r="J96" s="70">
        <v>8374.26</v>
      </c>
      <c r="K96" s="70">
        <v>33292.86</v>
      </c>
      <c r="L96" s="71">
        <v>41667.120000000003</v>
      </c>
      <c r="M96" s="282">
        <v>13947.29</v>
      </c>
      <c r="N96" s="71"/>
      <c r="O96" s="71">
        <v>27719.83</v>
      </c>
      <c r="P96" s="71"/>
      <c r="Q96" s="71">
        <v>27719.83</v>
      </c>
      <c r="R96" s="122">
        <v>14027.499881670001</v>
      </c>
      <c r="S96" s="71">
        <v>14027.5</v>
      </c>
      <c r="T96" s="162">
        <v>41747.33</v>
      </c>
      <c r="U96" s="72" t="s">
        <v>47</v>
      </c>
      <c r="V96" s="102">
        <v>1669.89</v>
      </c>
      <c r="W96" s="73">
        <v>2</v>
      </c>
      <c r="X96" s="74">
        <v>40075.440000000002</v>
      </c>
      <c r="Y96" s="215"/>
      <c r="Z96" s="327"/>
      <c r="AA96" s="331" t="s">
        <v>1077</v>
      </c>
      <c r="AB96" s="7"/>
    </row>
    <row r="97" spans="1:28" ht="28.5" customHeight="1" x14ac:dyDescent="0.2">
      <c r="A97" s="41">
        <v>86</v>
      </c>
      <c r="B97" s="162" t="s">
        <v>439</v>
      </c>
      <c r="C97" s="188" t="s">
        <v>440</v>
      </c>
      <c r="D97" s="292" t="s">
        <v>441</v>
      </c>
      <c r="E97" s="162" t="s">
        <v>436</v>
      </c>
      <c r="F97" s="162" t="s">
        <v>442</v>
      </c>
      <c r="G97" s="162" t="s">
        <v>443</v>
      </c>
      <c r="H97" s="50">
        <v>6</v>
      </c>
      <c r="I97" s="69" t="s">
        <v>47</v>
      </c>
      <c r="J97" s="70">
        <v>8374.26</v>
      </c>
      <c r="K97" s="70">
        <v>66585.72</v>
      </c>
      <c r="L97" s="71">
        <v>74959.98</v>
      </c>
      <c r="M97" s="282">
        <v>21380.41</v>
      </c>
      <c r="N97" s="71"/>
      <c r="O97" s="71">
        <v>53579.569999999992</v>
      </c>
      <c r="P97" s="71"/>
      <c r="Q97" s="71">
        <v>53579.569999999992</v>
      </c>
      <c r="R97" s="122">
        <v>25235.752088929999</v>
      </c>
      <c r="S97" s="303">
        <v>25235.74</v>
      </c>
      <c r="T97" s="162">
        <v>78815.31</v>
      </c>
      <c r="U97" s="72" t="s">
        <v>97</v>
      </c>
      <c r="V97" s="102">
        <v>0</v>
      </c>
      <c r="W97" s="73">
        <v>0</v>
      </c>
      <c r="X97" s="74">
        <v>78815.31</v>
      </c>
      <c r="Y97" s="215"/>
      <c r="Z97" s="327"/>
      <c r="AA97" s="331" t="s">
        <v>1077</v>
      </c>
    </row>
    <row r="98" spans="1:28" ht="28.5" customHeight="1" x14ac:dyDescent="0.2">
      <c r="A98" s="41">
        <v>87</v>
      </c>
      <c r="B98" s="162" t="s">
        <v>444</v>
      </c>
      <c r="C98" s="188">
        <v>83004050262</v>
      </c>
      <c r="D98" s="292" t="s">
        <v>445</v>
      </c>
      <c r="E98" s="162" t="s">
        <v>436</v>
      </c>
      <c r="F98" s="162" t="s">
        <v>446</v>
      </c>
      <c r="G98" s="162" t="s">
        <v>447</v>
      </c>
      <c r="H98" s="50">
        <v>2</v>
      </c>
      <c r="I98" s="69" t="s">
        <v>47</v>
      </c>
      <c r="J98" s="70">
        <v>8374.26</v>
      </c>
      <c r="K98" s="70">
        <v>22195.24</v>
      </c>
      <c r="L98" s="71">
        <v>30569.5</v>
      </c>
      <c r="M98" s="282">
        <v>10230.73</v>
      </c>
      <c r="N98" s="71"/>
      <c r="O98" s="71">
        <v>20338.77</v>
      </c>
      <c r="P98" s="71"/>
      <c r="Q98" s="71">
        <v>20338.77</v>
      </c>
      <c r="R98" s="122">
        <v>10291.41581258</v>
      </c>
      <c r="S98" s="71">
        <v>10291.42</v>
      </c>
      <c r="T98" s="162">
        <v>30630.190000000002</v>
      </c>
      <c r="U98" s="72" t="s">
        <v>47</v>
      </c>
      <c r="V98" s="102">
        <v>1225.21</v>
      </c>
      <c r="W98" s="73">
        <v>2</v>
      </c>
      <c r="X98" s="74">
        <v>29402.980000000003</v>
      </c>
      <c r="Y98" s="215"/>
      <c r="Z98" s="327"/>
      <c r="AA98" s="331" t="s">
        <v>1077</v>
      </c>
      <c r="AB98" s="7"/>
    </row>
    <row r="99" spans="1:28" ht="28.5" customHeight="1" x14ac:dyDescent="0.2">
      <c r="A99" s="41">
        <v>88</v>
      </c>
      <c r="B99" s="162" t="s">
        <v>448</v>
      </c>
      <c r="C99" s="188">
        <v>92000240264</v>
      </c>
      <c r="D99" s="292" t="s">
        <v>449</v>
      </c>
      <c r="E99" s="162" t="s">
        <v>436</v>
      </c>
      <c r="F99" s="162" t="s">
        <v>450</v>
      </c>
      <c r="G99" s="162" t="s">
        <v>451</v>
      </c>
      <c r="H99" s="50">
        <v>2</v>
      </c>
      <c r="I99" s="69" t="s">
        <v>47</v>
      </c>
      <c r="J99" s="70">
        <v>8374.26</v>
      </c>
      <c r="K99" s="70">
        <v>22195.24</v>
      </c>
      <c r="L99" s="71">
        <v>30569.5</v>
      </c>
      <c r="M99" s="282">
        <v>10230.73</v>
      </c>
      <c r="N99" s="71"/>
      <c r="O99" s="71">
        <v>20338.77</v>
      </c>
      <c r="P99" s="71"/>
      <c r="Q99" s="71">
        <v>20338.77</v>
      </c>
      <c r="R99" s="122">
        <v>10291.41581258</v>
      </c>
      <c r="S99" s="71">
        <v>10291.42</v>
      </c>
      <c r="T99" s="162">
        <v>30630.190000000002</v>
      </c>
      <c r="U99" s="72" t="s">
        <v>47</v>
      </c>
      <c r="V99" s="102">
        <v>1225.21</v>
      </c>
      <c r="W99" s="73">
        <v>2</v>
      </c>
      <c r="X99" s="74">
        <v>29402.980000000003</v>
      </c>
      <c r="Y99" s="215"/>
      <c r="Z99" s="327"/>
      <c r="AA99" s="331" t="s">
        <v>1077</v>
      </c>
      <c r="AB99" s="7"/>
    </row>
    <row r="100" spans="1:28" ht="39.75" customHeight="1" x14ac:dyDescent="0.2">
      <c r="A100" s="41">
        <v>89</v>
      </c>
      <c r="B100" s="162" t="s">
        <v>452</v>
      </c>
      <c r="C100" s="188" t="s">
        <v>453</v>
      </c>
      <c r="D100" s="292" t="s">
        <v>454</v>
      </c>
      <c r="E100" s="162" t="s">
        <v>436</v>
      </c>
      <c r="F100" s="162" t="s">
        <v>455</v>
      </c>
      <c r="G100" s="162" t="s">
        <v>456</v>
      </c>
      <c r="H100" s="50">
        <v>3</v>
      </c>
      <c r="I100" s="69" t="s">
        <v>47</v>
      </c>
      <c r="J100" s="70">
        <v>8374.26</v>
      </c>
      <c r="K100" s="70">
        <v>33292.86</v>
      </c>
      <c r="L100" s="71">
        <v>41667.120000000003</v>
      </c>
      <c r="M100" s="282">
        <v>10230.73</v>
      </c>
      <c r="N100" s="71"/>
      <c r="O100" s="71">
        <v>31436.390000000003</v>
      </c>
      <c r="P100" s="71"/>
      <c r="Q100" s="71">
        <v>31436.390000000003</v>
      </c>
      <c r="R100" s="122">
        <v>14027.499881670001</v>
      </c>
      <c r="S100" s="71">
        <v>14027.5</v>
      </c>
      <c r="T100" s="162">
        <v>45463.89</v>
      </c>
      <c r="U100" s="72" t="s">
        <v>47</v>
      </c>
      <c r="V100" s="102">
        <v>1818.56</v>
      </c>
      <c r="W100" s="73">
        <v>2</v>
      </c>
      <c r="X100" s="74">
        <v>43643.33</v>
      </c>
      <c r="Y100" s="215"/>
      <c r="Z100" s="327"/>
      <c r="AA100" s="331" t="s">
        <v>1077</v>
      </c>
      <c r="AB100" s="7"/>
    </row>
    <row r="101" spans="1:28" ht="28.5" customHeight="1" x14ac:dyDescent="0.2">
      <c r="A101" s="41">
        <v>90</v>
      </c>
      <c r="B101" s="163" t="s">
        <v>457</v>
      </c>
      <c r="C101" s="176" t="s">
        <v>458</v>
      </c>
      <c r="D101" s="292" t="s">
        <v>459</v>
      </c>
      <c r="E101" s="162" t="s">
        <v>436</v>
      </c>
      <c r="F101" s="162" t="s">
        <v>460</v>
      </c>
      <c r="G101" s="162" t="s">
        <v>461</v>
      </c>
      <c r="H101" s="50">
        <v>0</v>
      </c>
      <c r="I101" s="83" t="s">
        <v>97</v>
      </c>
      <c r="J101" s="70">
        <v>8374.26</v>
      </c>
      <c r="K101" s="70">
        <v>0</v>
      </c>
      <c r="L101" s="71">
        <v>8374.26</v>
      </c>
      <c r="M101" s="282">
        <v>2797.6</v>
      </c>
      <c r="N101" s="71"/>
      <c r="O101" s="71">
        <v>5576.66</v>
      </c>
      <c r="P101" s="71"/>
      <c r="Q101" s="71">
        <v>5576.66</v>
      </c>
      <c r="R101" s="122">
        <v>2819.2476744000001</v>
      </c>
      <c r="S101" s="71">
        <v>2819.25</v>
      </c>
      <c r="T101" s="168">
        <v>8395.91</v>
      </c>
      <c r="U101" s="72" t="s">
        <v>47</v>
      </c>
      <c r="V101" s="102">
        <v>335.84</v>
      </c>
      <c r="W101" s="73">
        <v>2</v>
      </c>
      <c r="X101" s="74">
        <v>8058.07</v>
      </c>
      <c r="Y101" s="215"/>
      <c r="Z101" s="327"/>
      <c r="AA101" s="331" t="s">
        <v>1077</v>
      </c>
    </row>
    <row r="102" spans="1:28" ht="28.5" customHeight="1" x14ac:dyDescent="0.2">
      <c r="A102" s="41">
        <v>91</v>
      </c>
      <c r="B102" s="162" t="s">
        <v>462</v>
      </c>
      <c r="C102" s="188">
        <v>83000450268</v>
      </c>
      <c r="D102" s="301" t="s">
        <v>463</v>
      </c>
      <c r="E102" s="162" t="s">
        <v>436</v>
      </c>
      <c r="F102" s="162" t="s">
        <v>464</v>
      </c>
      <c r="G102" s="163" t="s">
        <v>465</v>
      </c>
      <c r="H102" s="50">
        <v>2</v>
      </c>
      <c r="I102" s="69" t="s">
        <v>47</v>
      </c>
      <c r="J102" s="70">
        <v>8374.26</v>
      </c>
      <c r="K102" s="70">
        <v>22195.24</v>
      </c>
      <c r="L102" s="71">
        <v>30569.5</v>
      </c>
      <c r="M102" s="282">
        <v>10230.73</v>
      </c>
      <c r="N102" s="71"/>
      <c r="O102" s="71">
        <v>20338.77</v>
      </c>
      <c r="P102" s="71"/>
      <c r="Q102" s="71">
        <v>20338.77</v>
      </c>
      <c r="R102" s="122">
        <v>10291.41581258</v>
      </c>
      <c r="S102" s="71">
        <v>10291.42</v>
      </c>
      <c r="T102" s="162">
        <v>30630.190000000002</v>
      </c>
      <c r="U102" s="72" t="s">
        <v>47</v>
      </c>
      <c r="V102" s="102">
        <v>1225.21</v>
      </c>
      <c r="W102" s="73">
        <v>2</v>
      </c>
      <c r="X102" s="74">
        <v>29402.980000000003</v>
      </c>
      <c r="Y102" s="215"/>
      <c r="Z102" s="327"/>
      <c r="AA102" s="331" t="s">
        <v>1077</v>
      </c>
      <c r="AB102" s="7"/>
    </row>
    <row r="103" spans="1:28" ht="28.5" customHeight="1" x14ac:dyDescent="0.2">
      <c r="A103" s="251">
        <v>92</v>
      </c>
      <c r="B103" s="252" t="s">
        <v>466</v>
      </c>
      <c r="C103" s="253" t="s">
        <v>467</v>
      </c>
      <c r="D103" s="295" t="s">
        <v>468</v>
      </c>
      <c r="E103" s="252" t="s">
        <v>469</v>
      </c>
      <c r="F103" s="252" t="s">
        <v>470</v>
      </c>
      <c r="G103" s="252" t="s">
        <v>470</v>
      </c>
      <c r="H103" s="262">
        <v>1</v>
      </c>
      <c r="I103" s="255" t="s">
        <v>47</v>
      </c>
      <c r="J103" s="277">
        <v>8374.26</v>
      </c>
      <c r="K103" s="277">
        <v>11097.62</v>
      </c>
      <c r="L103" s="256">
        <v>19471.88</v>
      </c>
      <c r="M103" s="283">
        <v>6514.17</v>
      </c>
      <c r="N103" s="256"/>
      <c r="O103" s="256">
        <v>12957.710000000001</v>
      </c>
      <c r="P103" s="256"/>
      <c r="Q103" s="256">
        <v>12957.710000000001</v>
      </c>
      <c r="R103" s="257">
        <v>0</v>
      </c>
      <c r="S103" s="256">
        <v>0</v>
      </c>
      <c r="T103" s="252">
        <v>12957.710000000001</v>
      </c>
      <c r="U103" s="258" t="s">
        <v>47</v>
      </c>
      <c r="V103" s="354">
        <v>518.30999999999995</v>
      </c>
      <c r="W103" s="259">
        <v>2</v>
      </c>
      <c r="X103" s="260">
        <v>12437.400000000001</v>
      </c>
      <c r="Y103" s="261"/>
      <c r="Z103" s="328"/>
      <c r="AA103" s="331" t="s">
        <v>1077</v>
      </c>
      <c r="AB103" s="7" t="s">
        <v>132</v>
      </c>
    </row>
    <row r="104" spans="1:28" ht="28.5" customHeight="1" x14ac:dyDescent="0.2">
      <c r="A104" s="41">
        <v>93</v>
      </c>
      <c r="B104" s="162" t="s">
        <v>471</v>
      </c>
      <c r="C104" s="188">
        <v>94151560268</v>
      </c>
      <c r="D104" s="292" t="s">
        <v>472</v>
      </c>
      <c r="E104" s="162" t="s">
        <v>469</v>
      </c>
      <c r="F104" s="162" t="s">
        <v>473</v>
      </c>
      <c r="G104" s="162" t="s">
        <v>474</v>
      </c>
      <c r="H104" s="50">
        <v>4</v>
      </c>
      <c r="I104" s="69" t="s">
        <v>47</v>
      </c>
      <c r="J104" s="70">
        <v>8374.26</v>
      </c>
      <c r="K104" s="70">
        <v>44390.48</v>
      </c>
      <c r="L104" s="71">
        <v>52764.740000000005</v>
      </c>
      <c r="M104" s="282">
        <v>17663.849999999999</v>
      </c>
      <c r="N104" s="71"/>
      <c r="O104" s="71">
        <v>35100.890000000007</v>
      </c>
      <c r="P104" s="71"/>
      <c r="Q104" s="71">
        <v>35100.890000000007</v>
      </c>
      <c r="R104" s="122">
        <v>17763.583950759999</v>
      </c>
      <c r="S104" s="71">
        <v>17763.580000000002</v>
      </c>
      <c r="T104" s="162">
        <v>52864.470000000008</v>
      </c>
      <c r="U104" s="72" t="s">
        <v>47</v>
      </c>
      <c r="V104" s="102">
        <v>2114.58</v>
      </c>
      <c r="W104" s="73">
        <v>2</v>
      </c>
      <c r="X104" s="74">
        <v>50747.890000000007</v>
      </c>
      <c r="Y104" s="215"/>
      <c r="Z104" s="327"/>
      <c r="AA104" s="331" t="s">
        <v>1077</v>
      </c>
      <c r="AB104" s="7"/>
    </row>
    <row r="105" spans="1:28" ht="28.5" customHeight="1" x14ac:dyDescent="0.2">
      <c r="A105" s="41">
        <v>94</v>
      </c>
      <c r="B105" s="162" t="s">
        <v>475</v>
      </c>
      <c r="C105" s="185" t="s">
        <v>476</v>
      </c>
      <c r="D105" s="301" t="s">
        <v>477</v>
      </c>
      <c r="E105" s="162" t="s">
        <v>478</v>
      </c>
      <c r="F105" s="162" t="s">
        <v>479</v>
      </c>
      <c r="G105" s="162" t="s">
        <v>480</v>
      </c>
      <c r="H105" s="50">
        <v>2</v>
      </c>
      <c r="I105" s="69" t="s">
        <v>47</v>
      </c>
      <c r="J105" s="70">
        <v>8374.26</v>
      </c>
      <c r="K105" s="70">
        <v>22195.24</v>
      </c>
      <c r="L105" s="71">
        <v>30569.5</v>
      </c>
      <c r="M105" s="282">
        <v>6514.17</v>
      </c>
      <c r="N105" s="71"/>
      <c r="O105" s="71">
        <v>24055.33</v>
      </c>
      <c r="P105" s="71"/>
      <c r="Q105" s="71">
        <v>24055.33</v>
      </c>
      <c r="R105" s="122">
        <v>10291.41581258</v>
      </c>
      <c r="S105" s="71">
        <v>10291.42</v>
      </c>
      <c r="T105" s="162">
        <v>34346.75</v>
      </c>
      <c r="U105" s="72" t="s">
        <v>47</v>
      </c>
      <c r="V105" s="102">
        <v>1373.87</v>
      </c>
      <c r="W105" s="73">
        <v>2</v>
      </c>
      <c r="X105" s="74">
        <v>32970.879999999997</v>
      </c>
      <c r="Y105" s="215"/>
      <c r="Z105" s="327"/>
      <c r="AA105" s="331" t="s">
        <v>1077</v>
      </c>
      <c r="AB105" s="7"/>
    </row>
    <row r="106" spans="1:28" ht="28.5" customHeight="1" x14ac:dyDescent="0.2">
      <c r="A106" s="41">
        <v>95</v>
      </c>
      <c r="B106" s="162" t="s">
        <v>481</v>
      </c>
      <c r="C106" s="188">
        <v>96000080265</v>
      </c>
      <c r="D106" s="292" t="s">
        <v>482</v>
      </c>
      <c r="E106" s="162" t="s">
        <v>478</v>
      </c>
      <c r="F106" s="162" t="s">
        <v>483</v>
      </c>
      <c r="G106" s="162" t="s">
        <v>484</v>
      </c>
      <c r="H106" s="50">
        <v>1</v>
      </c>
      <c r="I106" s="69" t="s">
        <v>47</v>
      </c>
      <c r="J106" s="70">
        <v>8374.26</v>
      </c>
      <c r="K106" s="70">
        <v>11097.62</v>
      </c>
      <c r="L106" s="71">
        <v>19471.88</v>
      </c>
      <c r="M106" s="282">
        <v>6514.17</v>
      </c>
      <c r="N106" s="71"/>
      <c r="O106" s="71">
        <v>12957.710000000001</v>
      </c>
      <c r="P106" s="71"/>
      <c r="Q106" s="71">
        <v>12957.710000000001</v>
      </c>
      <c r="R106" s="122">
        <v>6555.33174349</v>
      </c>
      <c r="S106" s="71">
        <v>6555.33</v>
      </c>
      <c r="T106" s="162">
        <v>19513.04</v>
      </c>
      <c r="U106" s="72" t="s">
        <v>47</v>
      </c>
      <c r="V106" s="102">
        <v>780.52</v>
      </c>
      <c r="W106" s="73">
        <v>2</v>
      </c>
      <c r="X106" s="74">
        <v>18730.52</v>
      </c>
      <c r="Y106" s="215"/>
      <c r="Z106" s="327"/>
      <c r="AA106" s="331" t="s">
        <v>1077</v>
      </c>
      <c r="AB106" s="7"/>
    </row>
    <row r="107" spans="1:28" ht="28.5" customHeight="1" x14ac:dyDescent="0.2">
      <c r="A107" s="41">
        <v>96</v>
      </c>
      <c r="B107" s="162" t="s">
        <v>485</v>
      </c>
      <c r="C107" s="185" t="s">
        <v>486</v>
      </c>
      <c r="D107" s="292" t="s">
        <v>487</v>
      </c>
      <c r="E107" s="162" t="s">
        <v>478</v>
      </c>
      <c r="F107" s="162" t="s">
        <v>488</v>
      </c>
      <c r="G107" s="162" t="s">
        <v>489</v>
      </c>
      <c r="H107" s="50">
        <v>1</v>
      </c>
      <c r="I107" s="69" t="s">
        <v>47</v>
      </c>
      <c r="J107" s="70">
        <v>8374.26</v>
      </c>
      <c r="K107" s="70">
        <v>11097.62</v>
      </c>
      <c r="L107" s="71">
        <v>19471.88</v>
      </c>
      <c r="M107" s="282">
        <v>6514.17</v>
      </c>
      <c r="N107" s="71"/>
      <c r="O107" s="71">
        <v>12957.710000000001</v>
      </c>
      <c r="P107" s="71"/>
      <c r="Q107" s="71">
        <v>12957.710000000001</v>
      </c>
      <c r="R107" s="122">
        <v>6555.33174349</v>
      </c>
      <c r="S107" s="71">
        <v>6555.33</v>
      </c>
      <c r="T107" s="162">
        <v>19513.04</v>
      </c>
      <c r="U107" s="72" t="s">
        <v>47</v>
      </c>
      <c r="V107" s="102">
        <v>780.52</v>
      </c>
      <c r="W107" s="73">
        <v>2</v>
      </c>
      <c r="X107" s="74">
        <v>18730.52</v>
      </c>
      <c r="Y107" s="215"/>
      <c r="Z107" s="327"/>
      <c r="AA107" s="331" t="s">
        <v>1077</v>
      </c>
      <c r="AB107" s="7"/>
    </row>
    <row r="108" spans="1:28" ht="28.5" customHeight="1" x14ac:dyDescent="0.2">
      <c r="A108" s="41">
        <v>97</v>
      </c>
      <c r="B108" s="162" t="s">
        <v>490</v>
      </c>
      <c r="C108" s="188">
        <v>80012490266</v>
      </c>
      <c r="D108" s="292" t="s">
        <v>491</v>
      </c>
      <c r="E108" s="162" t="s">
        <v>492</v>
      </c>
      <c r="F108" s="162" t="s">
        <v>85</v>
      </c>
      <c r="G108" s="162" t="s">
        <v>85</v>
      </c>
      <c r="H108" s="50">
        <v>6</v>
      </c>
      <c r="I108" s="69" t="s">
        <v>47</v>
      </c>
      <c r="J108" s="70">
        <v>8374.26</v>
      </c>
      <c r="K108" s="70">
        <v>66585.72</v>
      </c>
      <c r="L108" s="71">
        <v>74959.98</v>
      </c>
      <c r="M108" s="282">
        <v>25096.98</v>
      </c>
      <c r="N108" s="71"/>
      <c r="O108" s="71">
        <v>49863</v>
      </c>
      <c r="P108" s="71"/>
      <c r="Q108" s="71">
        <v>49863</v>
      </c>
      <c r="R108" s="122">
        <v>25235.752088929999</v>
      </c>
      <c r="S108" s="303">
        <v>25235.74</v>
      </c>
      <c r="T108" s="162">
        <v>75098.740000000005</v>
      </c>
      <c r="U108" s="72" t="s">
        <v>47</v>
      </c>
      <c r="V108" s="102">
        <v>3003.95</v>
      </c>
      <c r="W108" s="73">
        <v>2</v>
      </c>
      <c r="X108" s="74">
        <v>72092.790000000008</v>
      </c>
      <c r="Y108" s="215"/>
      <c r="Z108" s="327"/>
      <c r="AA108" s="331" t="s">
        <v>1077</v>
      </c>
      <c r="AB108" s="7"/>
    </row>
    <row r="109" spans="1:28" ht="28.5" customHeight="1" x14ac:dyDescent="0.2">
      <c r="A109" s="41">
        <v>98</v>
      </c>
      <c r="B109" s="162" t="s">
        <v>493</v>
      </c>
      <c r="C109" s="188">
        <v>83001130265</v>
      </c>
      <c r="D109" s="292" t="s">
        <v>494</v>
      </c>
      <c r="E109" s="162" t="s">
        <v>495</v>
      </c>
      <c r="F109" s="162" t="s">
        <v>496</v>
      </c>
      <c r="G109" s="162" t="s">
        <v>353</v>
      </c>
      <c r="H109" s="50">
        <v>2</v>
      </c>
      <c r="I109" s="69" t="s">
        <v>47</v>
      </c>
      <c r="J109" s="70">
        <v>8374.26</v>
      </c>
      <c r="K109" s="70">
        <v>22195.24</v>
      </c>
      <c r="L109" s="71">
        <v>30569.5</v>
      </c>
      <c r="M109" s="282">
        <v>10230.73</v>
      </c>
      <c r="N109" s="71"/>
      <c r="O109" s="71">
        <v>20338.77</v>
      </c>
      <c r="P109" s="71"/>
      <c r="Q109" s="71">
        <v>20338.77</v>
      </c>
      <c r="R109" s="122">
        <v>10291.41581258</v>
      </c>
      <c r="S109" s="71">
        <v>10291.42</v>
      </c>
      <c r="T109" s="162">
        <v>30630.190000000002</v>
      </c>
      <c r="U109" s="72" t="s">
        <v>47</v>
      </c>
      <c r="V109" s="102">
        <v>1225.21</v>
      </c>
      <c r="W109" s="73">
        <v>2</v>
      </c>
      <c r="X109" s="74">
        <v>29402.980000000003</v>
      </c>
      <c r="Y109" s="215"/>
      <c r="Z109" s="327"/>
      <c r="AA109" s="331" t="s">
        <v>1077</v>
      </c>
      <c r="AB109" s="7"/>
    </row>
    <row r="110" spans="1:28" ht="28.5" customHeight="1" x14ac:dyDescent="0.2">
      <c r="A110" s="41">
        <v>99</v>
      </c>
      <c r="B110" s="162" t="s">
        <v>497</v>
      </c>
      <c r="C110" s="185" t="s">
        <v>498</v>
      </c>
      <c r="D110" s="292" t="s">
        <v>499</v>
      </c>
      <c r="E110" s="162" t="s">
        <v>500</v>
      </c>
      <c r="F110" s="162" t="s">
        <v>501</v>
      </c>
      <c r="G110" s="162" t="s">
        <v>502</v>
      </c>
      <c r="H110" s="50">
        <v>7</v>
      </c>
      <c r="I110" s="69" t="s">
        <v>47</v>
      </c>
      <c r="J110" s="70">
        <v>8374.26</v>
      </c>
      <c r="K110" s="70">
        <v>77683.34</v>
      </c>
      <c r="L110" s="71">
        <v>86057.599999999991</v>
      </c>
      <c r="M110" s="282">
        <v>32530.1</v>
      </c>
      <c r="N110" s="71"/>
      <c r="O110" s="71">
        <v>53527.499999999993</v>
      </c>
      <c r="P110" s="71"/>
      <c r="Q110" s="71">
        <v>53527.499999999993</v>
      </c>
      <c r="R110" s="122">
        <v>28971.83615802</v>
      </c>
      <c r="S110" s="303">
        <v>28971.83</v>
      </c>
      <c r="T110" s="162">
        <v>82499.329999999987</v>
      </c>
      <c r="U110" s="72" t="s">
        <v>47</v>
      </c>
      <c r="V110" s="102">
        <v>3299.97</v>
      </c>
      <c r="W110" s="73">
        <v>2</v>
      </c>
      <c r="X110" s="74">
        <v>79197.359999999986</v>
      </c>
      <c r="Y110" s="215"/>
      <c r="Z110" s="327"/>
      <c r="AA110" s="331" t="s">
        <v>1077</v>
      </c>
      <c r="AB110" s="7"/>
    </row>
    <row r="111" spans="1:28" ht="28.5" customHeight="1" x14ac:dyDescent="0.2">
      <c r="A111" s="41">
        <v>100</v>
      </c>
      <c r="B111" s="162" t="s">
        <v>503</v>
      </c>
      <c r="C111" s="185" t="s">
        <v>504</v>
      </c>
      <c r="D111" s="292" t="s">
        <v>505</v>
      </c>
      <c r="E111" s="162" t="s">
        <v>506</v>
      </c>
      <c r="F111" s="162" t="s">
        <v>102</v>
      </c>
      <c r="G111" s="162" t="s">
        <v>507</v>
      </c>
      <c r="H111" s="50">
        <v>4</v>
      </c>
      <c r="I111" s="69" t="s">
        <v>47</v>
      </c>
      <c r="J111" s="70">
        <v>8374.26</v>
      </c>
      <c r="K111" s="70">
        <v>44390.48</v>
      </c>
      <c r="L111" s="71">
        <v>52764.740000000005</v>
      </c>
      <c r="M111" s="282">
        <v>17663.849999999999</v>
      </c>
      <c r="N111" s="71"/>
      <c r="O111" s="71">
        <v>35100.890000000007</v>
      </c>
      <c r="P111" s="71"/>
      <c r="Q111" s="71">
        <v>35100.890000000007</v>
      </c>
      <c r="R111" s="122">
        <v>17763.583950759999</v>
      </c>
      <c r="S111" s="71">
        <v>17763.580000000002</v>
      </c>
      <c r="T111" s="162">
        <v>52864.470000000008</v>
      </c>
      <c r="U111" s="72" t="s">
        <v>47</v>
      </c>
      <c r="V111" s="102">
        <v>2114.58</v>
      </c>
      <c r="W111" s="73">
        <v>2</v>
      </c>
      <c r="X111" s="74">
        <v>50747.890000000007</v>
      </c>
      <c r="Y111" s="215"/>
      <c r="Z111" s="327"/>
      <c r="AA111" s="331" t="s">
        <v>1077</v>
      </c>
      <c r="AB111" s="7"/>
    </row>
    <row r="112" spans="1:28" ht="28.5" customHeight="1" x14ac:dyDescent="0.2">
      <c r="A112" s="41">
        <v>101</v>
      </c>
      <c r="B112" s="162" t="s">
        <v>508</v>
      </c>
      <c r="C112" s="188">
        <v>80011770262</v>
      </c>
      <c r="D112" s="292" t="s">
        <v>509</v>
      </c>
      <c r="E112" s="162" t="s">
        <v>506</v>
      </c>
      <c r="F112" s="162" t="s">
        <v>510</v>
      </c>
      <c r="G112" s="162" t="s">
        <v>511</v>
      </c>
      <c r="H112" s="50">
        <v>3</v>
      </c>
      <c r="I112" s="69" t="s">
        <v>47</v>
      </c>
      <c r="J112" s="70">
        <v>8374.26</v>
      </c>
      <c r="K112" s="70">
        <v>33292.86</v>
      </c>
      <c r="L112" s="71">
        <v>41667.120000000003</v>
      </c>
      <c r="M112" s="282">
        <v>13947.29</v>
      </c>
      <c r="N112" s="71"/>
      <c r="O112" s="71">
        <v>27719.83</v>
      </c>
      <c r="P112" s="71"/>
      <c r="Q112" s="71">
        <v>27719.83</v>
      </c>
      <c r="R112" s="122">
        <v>14027.499881670001</v>
      </c>
      <c r="S112" s="71">
        <v>14027.5</v>
      </c>
      <c r="T112" s="162">
        <v>41747.33</v>
      </c>
      <c r="U112" s="72" t="s">
        <v>47</v>
      </c>
      <c r="V112" s="102">
        <v>1669.89</v>
      </c>
      <c r="W112" s="73">
        <v>2</v>
      </c>
      <c r="X112" s="74">
        <v>40075.440000000002</v>
      </c>
      <c r="Y112" s="215"/>
      <c r="Z112" s="327"/>
      <c r="AA112" s="331" t="s">
        <v>1077</v>
      </c>
      <c r="AB112" s="7"/>
    </row>
    <row r="113" spans="1:28" ht="28.5" customHeight="1" x14ac:dyDescent="0.2">
      <c r="A113" s="41">
        <v>102</v>
      </c>
      <c r="B113" s="162" t="s">
        <v>512</v>
      </c>
      <c r="C113" s="185" t="s">
        <v>513</v>
      </c>
      <c r="D113" s="292" t="s">
        <v>514</v>
      </c>
      <c r="E113" s="162" t="s">
        <v>515</v>
      </c>
      <c r="F113" s="162" t="s">
        <v>516</v>
      </c>
      <c r="G113" s="162" t="s">
        <v>517</v>
      </c>
      <c r="H113" s="50">
        <v>4</v>
      </c>
      <c r="I113" s="69" t="s">
        <v>47</v>
      </c>
      <c r="J113" s="70">
        <v>8374.26</v>
      </c>
      <c r="K113" s="70">
        <v>44390.48</v>
      </c>
      <c r="L113" s="71">
        <v>52764.740000000005</v>
      </c>
      <c r="M113" s="282">
        <v>21380.41</v>
      </c>
      <c r="N113" s="71"/>
      <c r="O113" s="71">
        <v>31384.330000000005</v>
      </c>
      <c r="P113" s="71"/>
      <c r="Q113" s="71">
        <v>31384.330000000005</v>
      </c>
      <c r="R113" s="122">
        <v>17763.583950759999</v>
      </c>
      <c r="S113" s="71">
        <v>17763.580000000002</v>
      </c>
      <c r="T113" s="162">
        <v>49147.91</v>
      </c>
      <c r="U113" s="72" t="s">
        <v>47</v>
      </c>
      <c r="V113" s="102">
        <v>1965.92</v>
      </c>
      <c r="W113" s="73">
        <v>2</v>
      </c>
      <c r="X113" s="74">
        <v>47179.990000000005</v>
      </c>
      <c r="Y113" s="215"/>
      <c r="Z113" s="327"/>
      <c r="AA113" s="331" t="s">
        <v>1077</v>
      </c>
      <c r="AB113" s="7"/>
    </row>
    <row r="114" spans="1:28" ht="28.5" customHeight="1" x14ac:dyDescent="0.2">
      <c r="A114" s="41">
        <v>103</v>
      </c>
      <c r="B114" s="162" t="s">
        <v>518</v>
      </c>
      <c r="C114" s="185" t="s">
        <v>519</v>
      </c>
      <c r="D114" s="292" t="s">
        <v>520</v>
      </c>
      <c r="E114" s="163" t="s">
        <v>521</v>
      </c>
      <c r="F114" s="162" t="s">
        <v>249</v>
      </c>
      <c r="G114" s="161" t="s">
        <v>522</v>
      </c>
      <c r="H114" s="229">
        <v>3</v>
      </c>
      <c r="I114" s="69" t="s">
        <v>47</v>
      </c>
      <c r="J114" s="70">
        <v>8374.26</v>
      </c>
      <c r="K114" s="70">
        <v>33292.86</v>
      </c>
      <c r="L114" s="71">
        <v>41667.120000000003</v>
      </c>
      <c r="M114" s="282">
        <v>13947.29</v>
      </c>
      <c r="N114" s="71"/>
      <c r="O114" s="71">
        <v>27719.83</v>
      </c>
      <c r="P114" s="71"/>
      <c r="Q114" s="71">
        <v>27719.83</v>
      </c>
      <c r="R114" s="122">
        <v>14027.499881670001</v>
      </c>
      <c r="S114" s="71">
        <v>14027.5</v>
      </c>
      <c r="T114" s="162">
        <v>41747.33</v>
      </c>
      <c r="U114" s="72" t="s">
        <v>47</v>
      </c>
      <c r="V114" s="102">
        <v>1669.89</v>
      </c>
      <c r="W114" s="73">
        <v>2</v>
      </c>
      <c r="X114" s="74">
        <v>40075.440000000002</v>
      </c>
      <c r="Y114" s="215"/>
      <c r="Z114" s="327"/>
      <c r="AA114" s="331" t="s">
        <v>1077</v>
      </c>
      <c r="AB114" s="7"/>
    </row>
    <row r="115" spans="1:28" ht="28.5" customHeight="1" x14ac:dyDescent="0.2">
      <c r="A115" s="41">
        <v>104</v>
      </c>
      <c r="B115" s="162" t="s">
        <v>523</v>
      </c>
      <c r="C115" s="188">
        <v>83002870265</v>
      </c>
      <c r="D115" s="292" t="s">
        <v>524</v>
      </c>
      <c r="E115" s="163" t="s">
        <v>521</v>
      </c>
      <c r="F115" s="162" t="s">
        <v>525</v>
      </c>
      <c r="G115" s="162" t="s">
        <v>526</v>
      </c>
      <c r="H115" s="50">
        <v>2</v>
      </c>
      <c r="I115" s="69" t="s">
        <v>47</v>
      </c>
      <c r="J115" s="70">
        <v>8374.26</v>
      </c>
      <c r="K115" s="70">
        <v>22195.24</v>
      </c>
      <c r="L115" s="71">
        <v>30569.5</v>
      </c>
      <c r="M115" s="282">
        <v>10230.73</v>
      </c>
      <c r="N115" s="71"/>
      <c r="O115" s="71">
        <v>20338.77</v>
      </c>
      <c r="P115" s="71"/>
      <c r="Q115" s="71">
        <v>20338.77</v>
      </c>
      <c r="R115" s="122">
        <v>10291.41581258</v>
      </c>
      <c r="S115" s="71">
        <v>10291.42</v>
      </c>
      <c r="T115" s="162">
        <v>30630.190000000002</v>
      </c>
      <c r="U115" s="72" t="s">
        <v>47</v>
      </c>
      <c r="V115" s="102">
        <v>1225.21</v>
      </c>
      <c r="W115" s="73">
        <v>2</v>
      </c>
      <c r="X115" s="74">
        <v>29402.980000000003</v>
      </c>
      <c r="Y115" s="215"/>
      <c r="Z115" s="327"/>
      <c r="AA115" s="331" t="s">
        <v>1077</v>
      </c>
      <c r="AB115" s="7"/>
    </row>
    <row r="116" spans="1:28" ht="28.5" customHeight="1" x14ac:dyDescent="0.2">
      <c r="A116" s="41">
        <v>105</v>
      </c>
      <c r="B116" s="162" t="s">
        <v>527</v>
      </c>
      <c r="C116" s="188">
        <v>80019090580</v>
      </c>
      <c r="D116" s="292" t="s">
        <v>528</v>
      </c>
      <c r="E116" s="163" t="s">
        <v>521</v>
      </c>
      <c r="F116" s="162" t="s">
        <v>529</v>
      </c>
      <c r="G116" s="207" t="s">
        <v>530</v>
      </c>
      <c r="H116" s="50">
        <v>3</v>
      </c>
      <c r="I116" s="69" t="s">
        <v>47</v>
      </c>
      <c r="J116" s="70">
        <v>8374.26</v>
      </c>
      <c r="K116" s="70">
        <v>33292.86</v>
      </c>
      <c r="L116" s="71">
        <v>41667.120000000003</v>
      </c>
      <c r="M116" s="282">
        <v>10230.73</v>
      </c>
      <c r="N116" s="71"/>
      <c r="O116" s="71">
        <v>31436.390000000003</v>
      </c>
      <c r="P116" s="71"/>
      <c r="Q116" s="71">
        <v>31436.390000000003</v>
      </c>
      <c r="R116" s="122">
        <v>14027.499881670001</v>
      </c>
      <c r="S116" s="71">
        <v>14027.5</v>
      </c>
      <c r="T116" s="162">
        <v>45463.89</v>
      </c>
      <c r="U116" s="72" t="s">
        <v>47</v>
      </c>
      <c r="V116" s="102">
        <v>1818.56</v>
      </c>
      <c r="W116" s="73">
        <v>2</v>
      </c>
      <c r="X116" s="74">
        <v>43643.33</v>
      </c>
      <c r="Y116" s="215"/>
      <c r="Z116" s="327"/>
      <c r="AA116" s="331" t="s">
        <v>1077</v>
      </c>
      <c r="AB116" s="7"/>
    </row>
    <row r="117" spans="1:28" ht="28.5" customHeight="1" x14ac:dyDescent="0.2">
      <c r="A117" s="41">
        <v>106</v>
      </c>
      <c r="B117" s="162" t="s">
        <v>531</v>
      </c>
      <c r="C117" s="188">
        <v>94008440268</v>
      </c>
      <c r="D117" s="292" t="s">
        <v>532</v>
      </c>
      <c r="E117" s="163" t="s">
        <v>533</v>
      </c>
      <c r="F117" s="162" t="s">
        <v>102</v>
      </c>
      <c r="G117" s="162" t="s">
        <v>534</v>
      </c>
      <c r="H117" s="50">
        <v>8</v>
      </c>
      <c r="I117" s="69" t="s">
        <v>47</v>
      </c>
      <c r="J117" s="70">
        <v>8374.26</v>
      </c>
      <c r="K117" s="70">
        <v>88780.96</v>
      </c>
      <c r="L117" s="71">
        <v>97155.22</v>
      </c>
      <c r="M117" s="282">
        <v>36246.660000000003</v>
      </c>
      <c r="N117" s="71"/>
      <c r="O117" s="71">
        <v>60908.56</v>
      </c>
      <c r="P117" s="71"/>
      <c r="Q117" s="71">
        <v>60908.56</v>
      </c>
      <c r="R117" s="122">
        <v>32707.92022711</v>
      </c>
      <c r="S117" s="303">
        <v>32707.91</v>
      </c>
      <c r="T117" s="162">
        <v>93616.47</v>
      </c>
      <c r="U117" s="72" t="s">
        <v>47</v>
      </c>
      <c r="V117" s="102">
        <v>3744.66</v>
      </c>
      <c r="W117" s="73">
        <v>2</v>
      </c>
      <c r="X117" s="74">
        <v>89869.81</v>
      </c>
      <c r="Y117" s="215"/>
      <c r="Z117" s="327"/>
      <c r="AA117" s="331" t="s">
        <v>1077</v>
      </c>
      <c r="AB117" s="7"/>
    </row>
    <row r="118" spans="1:28" ht="28.5" customHeight="1" x14ac:dyDescent="0.2">
      <c r="A118" s="41">
        <v>107</v>
      </c>
      <c r="B118" s="162" t="s">
        <v>535</v>
      </c>
      <c r="C118" s="188">
        <v>80008590269</v>
      </c>
      <c r="D118" s="292" t="s">
        <v>536</v>
      </c>
      <c r="E118" s="162" t="s">
        <v>533</v>
      </c>
      <c r="F118" s="162" t="s">
        <v>537</v>
      </c>
      <c r="G118" s="162" t="s">
        <v>538</v>
      </c>
      <c r="H118" s="50">
        <v>5</v>
      </c>
      <c r="I118" s="69" t="s">
        <v>47</v>
      </c>
      <c r="J118" s="70">
        <v>8374.26</v>
      </c>
      <c r="K118" s="70">
        <v>55488.1</v>
      </c>
      <c r="L118" s="71">
        <v>63862.36</v>
      </c>
      <c r="M118" s="282">
        <v>17663.849999999999</v>
      </c>
      <c r="N118" s="71"/>
      <c r="O118" s="71">
        <v>46198.51</v>
      </c>
      <c r="P118" s="71"/>
      <c r="Q118" s="71">
        <v>46198.51</v>
      </c>
      <c r="R118" s="122">
        <v>21499.66801985</v>
      </c>
      <c r="S118" s="71">
        <v>21499.67</v>
      </c>
      <c r="T118" s="162">
        <v>67698.179999999993</v>
      </c>
      <c r="U118" s="72" t="s">
        <v>47</v>
      </c>
      <c r="V118" s="102">
        <v>2707.93</v>
      </c>
      <c r="W118" s="73">
        <v>2</v>
      </c>
      <c r="X118" s="74">
        <v>64988.249999999993</v>
      </c>
      <c r="Y118" s="215"/>
      <c r="Z118" s="327"/>
      <c r="AA118" s="331" t="s">
        <v>1077</v>
      </c>
      <c r="AB118" s="7"/>
    </row>
    <row r="119" spans="1:28" ht="28.5" customHeight="1" x14ac:dyDescent="0.2">
      <c r="A119" s="40">
        <v>108</v>
      </c>
      <c r="B119" s="164" t="s">
        <v>539</v>
      </c>
      <c r="C119" s="193">
        <v>94151890269</v>
      </c>
      <c r="D119" s="297" t="s">
        <v>540</v>
      </c>
      <c r="E119" s="164" t="s">
        <v>533</v>
      </c>
      <c r="F119" s="164" t="s">
        <v>541</v>
      </c>
      <c r="G119" s="164" t="s">
        <v>542</v>
      </c>
      <c r="H119" s="148">
        <v>3</v>
      </c>
      <c r="I119" s="75" t="s">
        <v>47</v>
      </c>
      <c r="J119" s="70">
        <v>8374.26</v>
      </c>
      <c r="K119" s="70">
        <v>33292.86</v>
      </c>
      <c r="L119" s="76">
        <v>41667.120000000003</v>
      </c>
      <c r="M119" s="285">
        <v>13947.29</v>
      </c>
      <c r="N119" s="76"/>
      <c r="O119" s="76">
        <v>27719.83</v>
      </c>
      <c r="P119" s="76"/>
      <c r="Q119" s="76">
        <v>27719.83</v>
      </c>
      <c r="R119" s="123">
        <v>14027.499881670001</v>
      </c>
      <c r="S119" s="76">
        <v>14027.5</v>
      </c>
      <c r="T119" s="164">
        <v>41747.33</v>
      </c>
      <c r="U119" s="77" t="s">
        <v>47</v>
      </c>
      <c r="V119" s="78">
        <v>1669.89</v>
      </c>
      <c r="W119" s="70">
        <v>2</v>
      </c>
      <c r="X119" s="79">
        <v>40075.440000000002</v>
      </c>
      <c r="Y119" s="215"/>
      <c r="Z119" s="327"/>
      <c r="AA119" s="331" t="s">
        <v>1077</v>
      </c>
    </row>
    <row r="120" spans="1:28" ht="28.5" customHeight="1" x14ac:dyDescent="0.2">
      <c r="A120" s="238">
        <v>110</v>
      </c>
      <c r="B120" s="162" t="s">
        <v>543</v>
      </c>
      <c r="C120" s="188">
        <v>80008630263</v>
      </c>
      <c r="D120" s="292" t="s">
        <v>544</v>
      </c>
      <c r="E120" s="162" t="s">
        <v>533</v>
      </c>
      <c r="F120" s="162" t="s">
        <v>545</v>
      </c>
      <c r="G120" s="162" t="s">
        <v>546</v>
      </c>
      <c r="H120" s="50">
        <v>4</v>
      </c>
      <c r="I120" s="69" t="s">
        <v>47</v>
      </c>
      <c r="J120" s="73">
        <v>8374.26</v>
      </c>
      <c r="K120" s="73">
        <v>44390.48</v>
      </c>
      <c r="L120" s="71">
        <v>52764.740000000005</v>
      </c>
      <c r="M120" s="282">
        <v>27894.579999999998</v>
      </c>
      <c r="N120" s="237"/>
      <c r="O120" s="71">
        <v>24870.160000000007</v>
      </c>
      <c r="P120" s="71"/>
      <c r="Q120" s="71">
        <v>24870.160000000007</v>
      </c>
      <c r="R120" s="122">
        <v>17763.583950759999</v>
      </c>
      <c r="S120" s="71">
        <v>17763.580000000002</v>
      </c>
      <c r="T120" s="162">
        <v>42633.740000000005</v>
      </c>
      <c r="U120" s="72" t="s">
        <v>47</v>
      </c>
      <c r="V120" s="73">
        <v>1705.35</v>
      </c>
      <c r="W120" s="73">
        <v>2</v>
      </c>
      <c r="X120" s="231">
        <v>40926.390000000007</v>
      </c>
      <c r="Y120" s="219"/>
      <c r="Z120" s="218"/>
      <c r="AA120" s="331" t="s">
        <v>1077</v>
      </c>
      <c r="AB120" s="7"/>
    </row>
    <row r="121" spans="1:28" ht="28.5" customHeight="1" x14ac:dyDescent="0.2">
      <c r="A121" s="138">
        <v>11</v>
      </c>
      <c r="B121" s="232" t="s">
        <v>547</v>
      </c>
      <c r="C121" s="187" t="s">
        <v>548</v>
      </c>
      <c r="D121" s="294" t="s">
        <v>549</v>
      </c>
      <c r="E121" s="232" t="s">
        <v>550</v>
      </c>
      <c r="F121" s="232" t="s">
        <v>551</v>
      </c>
      <c r="G121" s="232" t="s">
        <v>552</v>
      </c>
      <c r="H121" s="233">
        <v>3</v>
      </c>
      <c r="I121" s="234" t="s">
        <v>47</v>
      </c>
      <c r="J121" s="278">
        <v>8374.26</v>
      </c>
      <c r="K121" s="278">
        <v>33292.86</v>
      </c>
      <c r="L121" s="235">
        <v>41667.120000000003</v>
      </c>
      <c r="M121" s="286">
        <v>13947.29</v>
      </c>
      <c r="N121" s="235"/>
      <c r="O121" s="235">
        <v>27719.83</v>
      </c>
      <c r="P121" s="235"/>
      <c r="Q121" s="235">
        <v>27719.83</v>
      </c>
      <c r="R121" s="236">
        <v>14027.499881670001</v>
      </c>
      <c r="S121" s="235">
        <v>14027.5</v>
      </c>
      <c r="T121" s="232">
        <v>41747.33</v>
      </c>
      <c r="U121" s="99"/>
      <c r="V121" s="59"/>
      <c r="W121" s="59"/>
      <c r="X121" s="59"/>
      <c r="Y121" s="218"/>
      <c r="Z121" s="325"/>
      <c r="AA121" s="331"/>
      <c r="AB121" s="7"/>
    </row>
    <row r="122" spans="1:28" ht="28.5" customHeight="1" x14ac:dyDescent="0.2">
      <c r="A122" s="24">
        <v>112</v>
      </c>
      <c r="B122" s="158" t="s">
        <v>553</v>
      </c>
      <c r="C122" s="188" t="s">
        <v>548</v>
      </c>
      <c r="D122" s="292" t="s">
        <v>549</v>
      </c>
      <c r="E122" s="158" t="s">
        <v>550</v>
      </c>
      <c r="F122" s="158" t="s">
        <v>554</v>
      </c>
      <c r="G122" s="158" t="s">
        <v>552</v>
      </c>
      <c r="H122" s="131">
        <v>3</v>
      </c>
      <c r="I122" s="56" t="s">
        <v>47</v>
      </c>
      <c r="J122" s="57">
        <v>8374.26</v>
      </c>
      <c r="K122" s="57">
        <v>33292.86</v>
      </c>
      <c r="L122" s="58">
        <v>41667.120000000003</v>
      </c>
      <c r="M122" s="280">
        <v>13947.29</v>
      </c>
      <c r="N122" s="58"/>
      <c r="O122" s="58">
        <v>27719.83</v>
      </c>
      <c r="P122" s="58"/>
      <c r="Q122" s="58">
        <v>27719.83</v>
      </c>
      <c r="R122" s="119">
        <v>14027.499881670001</v>
      </c>
      <c r="S122" s="58">
        <v>14027.5</v>
      </c>
      <c r="T122" s="158">
        <v>41747.33</v>
      </c>
      <c r="U122" s="81"/>
      <c r="V122" s="82"/>
      <c r="W122" s="82"/>
      <c r="X122" s="82"/>
      <c r="Y122" s="220"/>
      <c r="Z122" s="326"/>
      <c r="AA122" s="331"/>
      <c r="AB122" s="7"/>
    </row>
    <row r="123" spans="1:28" ht="28.5" customHeight="1" thickBot="1" x14ac:dyDescent="0.25">
      <c r="A123" s="38"/>
      <c r="B123" s="166"/>
      <c r="C123" s="194"/>
      <c r="D123" s="299"/>
      <c r="E123" s="166"/>
      <c r="F123" s="166"/>
      <c r="G123" s="166"/>
      <c r="H123" s="28"/>
      <c r="I123" s="28"/>
      <c r="J123" s="27"/>
      <c r="K123" s="27"/>
      <c r="L123" s="27"/>
      <c r="M123" s="27"/>
      <c r="N123" s="27"/>
      <c r="O123" s="27"/>
      <c r="P123" s="27"/>
      <c r="Q123" s="27"/>
      <c r="R123" s="124"/>
      <c r="S123" s="27"/>
      <c r="T123" s="165">
        <v>83494.66</v>
      </c>
      <c r="U123" s="62" t="s">
        <v>47</v>
      </c>
      <c r="V123" s="63">
        <v>3339.79</v>
      </c>
      <c r="W123" s="63">
        <v>2</v>
      </c>
      <c r="X123" s="212">
        <v>80152.87000000001</v>
      </c>
      <c r="Y123" s="217"/>
      <c r="Z123" s="220"/>
      <c r="AA123" s="331" t="s">
        <v>1077</v>
      </c>
      <c r="AB123" s="7"/>
    </row>
    <row r="124" spans="1:28" ht="28.5" customHeight="1" x14ac:dyDescent="0.2">
      <c r="A124" s="41">
        <v>113</v>
      </c>
      <c r="B124" s="161" t="s">
        <v>555</v>
      </c>
      <c r="C124" s="187" t="s">
        <v>556</v>
      </c>
      <c r="D124" s="294" t="s">
        <v>557</v>
      </c>
      <c r="E124" s="161" t="s">
        <v>558</v>
      </c>
      <c r="F124" s="161" t="s">
        <v>496</v>
      </c>
      <c r="G124" s="161" t="s">
        <v>559</v>
      </c>
      <c r="H124" s="41">
        <v>2</v>
      </c>
      <c r="I124" s="64" t="s">
        <v>47</v>
      </c>
      <c r="J124" s="65">
        <v>8374.26</v>
      </c>
      <c r="K124" s="65">
        <v>22195.24</v>
      </c>
      <c r="L124" s="66">
        <v>30569.5</v>
      </c>
      <c r="M124" s="281">
        <v>13947.29</v>
      </c>
      <c r="N124" s="66"/>
      <c r="O124" s="66">
        <v>16622.21</v>
      </c>
      <c r="P124" s="66"/>
      <c r="Q124" s="66">
        <v>16622.21</v>
      </c>
      <c r="R124" s="121">
        <v>10291.41581258</v>
      </c>
      <c r="S124" s="66">
        <v>10291.42</v>
      </c>
      <c r="T124" s="161">
        <v>26913.629999999997</v>
      </c>
      <c r="U124" s="67" t="s">
        <v>47</v>
      </c>
      <c r="V124" s="102">
        <v>1076.55</v>
      </c>
      <c r="W124" s="68">
        <v>2</v>
      </c>
      <c r="X124" s="111">
        <v>25835.079999999998</v>
      </c>
      <c r="Y124" s="215"/>
      <c r="Z124" s="327"/>
      <c r="AA124" s="331" t="s">
        <v>1077</v>
      </c>
      <c r="AB124" s="7"/>
    </row>
    <row r="125" spans="1:28" ht="28.5" customHeight="1" x14ac:dyDescent="0.2">
      <c r="A125" s="50">
        <v>114</v>
      </c>
      <c r="B125" s="162" t="s">
        <v>560</v>
      </c>
      <c r="C125" s="185" t="s">
        <v>561</v>
      </c>
      <c r="D125" s="292" t="s">
        <v>562</v>
      </c>
      <c r="E125" s="162" t="s">
        <v>558</v>
      </c>
      <c r="F125" s="162" t="s">
        <v>563</v>
      </c>
      <c r="G125" s="162" t="s">
        <v>564</v>
      </c>
      <c r="H125" s="50">
        <v>3</v>
      </c>
      <c r="I125" s="69" t="s">
        <v>47</v>
      </c>
      <c r="J125" s="70">
        <v>8374.26</v>
      </c>
      <c r="K125" s="70">
        <v>33292.86</v>
      </c>
      <c r="L125" s="71">
        <v>41667.120000000003</v>
      </c>
      <c r="M125" s="282">
        <v>13947.29</v>
      </c>
      <c r="N125" s="71"/>
      <c r="O125" s="71">
        <v>27719.83</v>
      </c>
      <c r="P125" s="71"/>
      <c r="Q125" s="71">
        <v>27719.83</v>
      </c>
      <c r="R125" s="122">
        <v>14027.499881670001</v>
      </c>
      <c r="S125" s="71">
        <v>14027.5</v>
      </c>
      <c r="T125" s="162">
        <v>41747.33</v>
      </c>
      <c r="U125" s="72" t="s">
        <v>47</v>
      </c>
      <c r="V125" s="102">
        <v>1669.89</v>
      </c>
      <c r="W125" s="73">
        <v>2</v>
      </c>
      <c r="X125" s="74">
        <v>40075.440000000002</v>
      </c>
      <c r="Y125" s="215"/>
      <c r="Z125" s="327"/>
      <c r="AA125" s="331" t="s">
        <v>1077</v>
      </c>
      <c r="AB125" s="7"/>
    </row>
    <row r="126" spans="1:28" ht="28.5" customHeight="1" x14ac:dyDescent="0.2">
      <c r="A126" s="41">
        <v>115</v>
      </c>
      <c r="B126" s="162" t="s">
        <v>565</v>
      </c>
      <c r="C126" s="185" t="s">
        <v>566</v>
      </c>
      <c r="D126" s="292" t="s">
        <v>567</v>
      </c>
      <c r="E126" s="162" t="s">
        <v>558</v>
      </c>
      <c r="F126" s="162" t="s">
        <v>102</v>
      </c>
      <c r="G126" s="162" t="s">
        <v>568</v>
      </c>
      <c r="H126" s="50">
        <v>3</v>
      </c>
      <c r="I126" s="69" t="s">
        <v>47</v>
      </c>
      <c r="J126" s="70">
        <v>8374.26</v>
      </c>
      <c r="K126" s="70">
        <v>33292.86</v>
      </c>
      <c r="L126" s="71">
        <v>41667.120000000003</v>
      </c>
      <c r="M126" s="282">
        <v>13947.29</v>
      </c>
      <c r="N126" s="71"/>
      <c r="O126" s="71">
        <v>27719.83</v>
      </c>
      <c r="P126" s="71"/>
      <c r="Q126" s="71">
        <v>27719.83</v>
      </c>
      <c r="R126" s="122">
        <v>14027.499881670001</v>
      </c>
      <c r="S126" s="71">
        <v>14027.5</v>
      </c>
      <c r="T126" s="162">
        <v>41747.33</v>
      </c>
      <c r="U126" s="72" t="s">
        <v>47</v>
      </c>
      <c r="V126" s="102">
        <v>1669.89</v>
      </c>
      <c r="W126" s="73">
        <v>2</v>
      </c>
      <c r="X126" s="74">
        <v>40075.440000000002</v>
      </c>
      <c r="Y126" s="215"/>
      <c r="Z126" s="327"/>
      <c r="AA126" s="331" t="s">
        <v>1077</v>
      </c>
      <c r="AB126" s="7"/>
    </row>
    <row r="127" spans="1:28" ht="28.5" customHeight="1" x14ac:dyDescent="0.2">
      <c r="A127" s="50">
        <v>116</v>
      </c>
      <c r="B127" s="162" t="s">
        <v>569</v>
      </c>
      <c r="C127" s="188">
        <v>80011230267</v>
      </c>
      <c r="D127" s="292" t="s">
        <v>570</v>
      </c>
      <c r="E127" s="162" t="s">
        <v>571</v>
      </c>
      <c r="F127" s="162" t="s">
        <v>572</v>
      </c>
      <c r="G127" s="162" t="s">
        <v>573</v>
      </c>
      <c r="H127" s="50">
        <v>2</v>
      </c>
      <c r="I127" s="69" t="s">
        <v>47</v>
      </c>
      <c r="J127" s="70">
        <v>8374.26</v>
      </c>
      <c r="K127" s="70">
        <v>22195.24</v>
      </c>
      <c r="L127" s="71">
        <v>30569.5</v>
      </c>
      <c r="M127" s="282">
        <v>10230.73</v>
      </c>
      <c r="N127" s="71"/>
      <c r="O127" s="71">
        <v>20338.77</v>
      </c>
      <c r="P127" s="71"/>
      <c r="Q127" s="71">
        <v>20338.77</v>
      </c>
      <c r="R127" s="122">
        <v>10291.41581258</v>
      </c>
      <c r="S127" s="71">
        <v>10291.42</v>
      </c>
      <c r="T127" s="162">
        <v>30630.190000000002</v>
      </c>
      <c r="U127" s="72" t="s">
        <v>47</v>
      </c>
      <c r="V127" s="102">
        <v>1225.21</v>
      </c>
      <c r="W127" s="73">
        <v>2</v>
      </c>
      <c r="X127" s="74">
        <v>29402.980000000003</v>
      </c>
      <c r="Y127" s="215"/>
      <c r="Z127" s="327"/>
      <c r="AA127" s="331" t="s">
        <v>1077</v>
      </c>
      <c r="AB127" s="7"/>
    </row>
    <row r="128" spans="1:28" ht="28.5" customHeight="1" x14ac:dyDescent="0.2">
      <c r="A128" s="41">
        <v>117</v>
      </c>
      <c r="B128" s="162" t="s">
        <v>574</v>
      </c>
      <c r="C128" s="188">
        <v>80008370266</v>
      </c>
      <c r="D128" s="292" t="s">
        <v>575</v>
      </c>
      <c r="E128" s="162" t="s">
        <v>576</v>
      </c>
      <c r="F128" s="162" t="s">
        <v>577</v>
      </c>
      <c r="G128" s="162" t="s">
        <v>578</v>
      </c>
      <c r="H128" s="50">
        <v>2</v>
      </c>
      <c r="I128" s="69" t="s">
        <v>47</v>
      </c>
      <c r="J128" s="70">
        <v>8374.26</v>
      </c>
      <c r="K128" s="70">
        <v>22195.24</v>
      </c>
      <c r="L128" s="71">
        <v>30569.5</v>
      </c>
      <c r="M128" s="282">
        <v>10230.73</v>
      </c>
      <c r="N128" s="71"/>
      <c r="O128" s="71">
        <v>20338.77</v>
      </c>
      <c r="P128" s="71"/>
      <c r="Q128" s="71">
        <v>20338.77</v>
      </c>
      <c r="R128" s="122">
        <v>10291.41581258</v>
      </c>
      <c r="S128" s="71">
        <v>10291.42</v>
      </c>
      <c r="T128" s="162">
        <v>30630.190000000002</v>
      </c>
      <c r="U128" s="72" t="s">
        <v>47</v>
      </c>
      <c r="V128" s="102">
        <v>1225.21</v>
      </c>
      <c r="W128" s="73">
        <v>2</v>
      </c>
      <c r="X128" s="74">
        <v>29402.980000000003</v>
      </c>
      <c r="Y128" s="215"/>
      <c r="Z128" s="327"/>
      <c r="AA128" s="331" t="s">
        <v>1077</v>
      </c>
      <c r="AB128" s="7"/>
    </row>
    <row r="129" spans="1:28" ht="28.5" customHeight="1" x14ac:dyDescent="0.2">
      <c r="A129" s="50">
        <v>118</v>
      </c>
      <c r="B129" s="162" t="s">
        <v>579</v>
      </c>
      <c r="C129" s="188">
        <v>80008490262</v>
      </c>
      <c r="D129" s="292" t="s">
        <v>580</v>
      </c>
      <c r="E129" s="162" t="s">
        <v>576</v>
      </c>
      <c r="F129" s="162" t="s">
        <v>107</v>
      </c>
      <c r="G129" s="162" t="s">
        <v>581</v>
      </c>
      <c r="H129" s="50">
        <v>2</v>
      </c>
      <c r="I129" s="69" t="s">
        <v>47</v>
      </c>
      <c r="J129" s="70">
        <v>8374.26</v>
      </c>
      <c r="K129" s="70">
        <v>22195.24</v>
      </c>
      <c r="L129" s="71">
        <v>30569.5</v>
      </c>
      <c r="M129" s="282">
        <v>10230.73</v>
      </c>
      <c r="N129" s="71"/>
      <c r="O129" s="71">
        <v>20338.77</v>
      </c>
      <c r="P129" s="71"/>
      <c r="Q129" s="71">
        <v>20338.77</v>
      </c>
      <c r="R129" s="122">
        <v>10291.41581258</v>
      </c>
      <c r="S129" s="71">
        <v>10291.42</v>
      </c>
      <c r="T129" s="162">
        <v>30630.190000000002</v>
      </c>
      <c r="U129" s="72" t="s">
        <v>47</v>
      </c>
      <c r="V129" s="102">
        <v>1225.21</v>
      </c>
      <c r="W129" s="73">
        <v>2</v>
      </c>
      <c r="X129" s="74">
        <v>29402.980000000003</v>
      </c>
      <c r="Y129" s="215"/>
      <c r="Z129" s="327"/>
      <c r="AA129" s="331" t="s">
        <v>1077</v>
      </c>
      <c r="AB129" s="7"/>
    </row>
    <row r="130" spans="1:28" ht="28.5" customHeight="1" x14ac:dyDescent="0.2">
      <c r="A130" s="41">
        <v>119</v>
      </c>
      <c r="B130" s="162" t="s">
        <v>582</v>
      </c>
      <c r="C130" s="188" t="s">
        <v>583</v>
      </c>
      <c r="D130" s="301" t="s">
        <v>584</v>
      </c>
      <c r="E130" s="162" t="s">
        <v>576</v>
      </c>
      <c r="F130" s="162" t="s">
        <v>433</v>
      </c>
      <c r="G130" s="162" t="s">
        <v>585</v>
      </c>
      <c r="H130" s="50">
        <v>5</v>
      </c>
      <c r="I130" s="69" t="s">
        <v>47</v>
      </c>
      <c r="J130" s="70">
        <v>8374.26</v>
      </c>
      <c r="K130" s="70">
        <v>55488.1</v>
      </c>
      <c r="L130" s="71">
        <v>63862.36</v>
      </c>
      <c r="M130" s="282">
        <v>25096.98</v>
      </c>
      <c r="N130" s="71"/>
      <c r="O130" s="71">
        <v>38765.380000000005</v>
      </c>
      <c r="P130" s="71"/>
      <c r="Q130" s="71">
        <v>38765.380000000005</v>
      </c>
      <c r="R130" s="122">
        <v>21499.66801985</v>
      </c>
      <c r="S130" s="71">
        <v>21499.67</v>
      </c>
      <c r="T130" s="162">
        <v>60265.05</v>
      </c>
      <c r="U130" s="72" t="s">
        <v>47</v>
      </c>
      <c r="V130" s="102">
        <v>2410.6</v>
      </c>
      <c r="W130" s="73">
        <v>2</v>
      </c>
      <c r="X130" s="74">
        <v>57852.450000000004</v>
      </c>
      <c r="Y130" s="215"/>
      <c r="Z130" s="327"/>
      <c r="AA130" s="331" t="s">
        <v>1077</v>
      </c>
      <c r="AB130" s="7"/>
    </row>
    <row r="131" spans="1:28" ht="28.5" customHeight="1" x14ac:dyDescent="0.2">
      <c r="A131" s="50">
        <v>120</v>
      </c>
      <c r="B131" s="162" t="s">
        <v>586</v>
      </c>
      <c r="C131" s="185" t="s">
        <v>587</v>
      </c>
      <c r="D131" s="292" t="s">
        <v>588</v>
      </c>
      <c r="E131" s="162" t="s">
        <v>589</v>
      </c>
      <c r="F131" s="162" t="s">
        <v>590</v>
      </c>
      <c r="G131" s="162" t="s">
        <v>591</v>
      </c>
      <c r="H131" s="50">
        <v>4</v>
      </c>
      <c r="I131" s="69" t="s">
        <v>47</v>
      </c>
      <c r="J131" s="70">
        <v>8374.26</v>
      </c>
      <c r="K131" s="70">
        <v>44390.48</v>
      </c>
      <c r="L131" s="71">
        <v>52764.740000000005</v>
      </c>
      <c r="M131" s="282">
        <v>17663.849999999999</v>
      </c>
      <c r="N131" s="71"/>
      <c r="O131" s="71">
        <v>35100.890000000007</v>
      </c>
      <c r="P131" s="71"/>
      <c r="Q131" s="71">
        <v>35100.890000000007</v>
      </c>
      <c r="R131" s="122">
        <v>17763.583950759999</v>
      </c>
      <c r="S131" s="71">
        <v>17763.580000000002</v>
      </c>
      <c r="T131" s="162">
        <v>52864.470000000008</v>
      </c>
      <c r="U131" s="72" t="s">
        <v>47</v>
      </c>
      <c r="V131" s="102">
        <v>2114.58</v>
      </c>
      <c r="W131" s="73">
        <v>2</v>
      </c>
      <c r="X131" s="74">
        <v>50747.890000000007</v>
      </c>
      <c r="Y131" s="215"/>
      <c r="Z131" s="327"/>
      <c r="AA131" s="331" t="s">
        <v>1077</v>
      </c>
      <c r="AB131" s="7"/>
    </row>
    <row r="132" spans="1:28" ht="28.5" customHeight="1" x14ac:dyDescent="0.2">
      <c r="A132" s="41">
        <v>121</v>
      </c>
      <c r="B132" s="162" t="s">
        <v>592</v>
      </c>
      <c r="C132" s="185" t="s">
        <v>593</v>
      </c>
      <c r="D132" s="292" t="s">
        <v>594</v>
      </c>
      <c r="E132" s="162" t="s">
        <v>595</v>
      </c>
      <c r="F132" s="162" t="s">
        <v>596</v>
      </c>
      <c r="G132" s="162" t="s">
        <v>597</v>
      </c>
      <c r="H132" s="50">
        <v>5</v>
      </c>
      <c r="I132" s="69" t="s">
        <v>47</v>
      </c>
      <c r="J132" s="70">
        <v>8374.26</v>
      </c>
      <c r="K132" s="70">
        <v>55488.1</v>
      </c>
      <c r="L132" s="71">
        <v>63862.36</v>
      </c>
      <c r="M132" s="282">
        <v>13947.29</v>
      </c>
      <c r="N132" s="71"/>
      <c r="O132" s="71">
        <v>49915.07</v>
      </c>
      <c r="P132" s="71"/>
      <c r="Q132" s="71">
        <v>49915.07</v>
      </c>
      <c r="R132" s="122">
        <v>21499.66801985</v>
      </c>
      <c r="S132" s="71">
        <v>21499.67</v>
      </c>
      <c r="T132" s="162">
        <v>71414.739999999991</v>
      </c>
      <c r="U132" s="72" t="s">
        <v>47</v>
      </c>
      <c r="V132" s="102">
        <v>2856.59</v>
      </c>
      <c r="W132" s="73">
        <v>2</v>
      </c>
      <c r="X132" s="74">
        <v>68556.149999999994</v>
      </c>
      <c r="Y132" s="215"/>
      <c r="Z132" s="327"/>
      <c r="AA132" s="331" t="s">
        <v>1077</v>
      </c>
      <c r="AB132" s="7"/>
    </row>
    <row r="133" spans="1:28" ht="28.5" customHeight="1" x14ac:dyDescent="0.2">
      <c r="A133" s="50">
        <v>122</v>
      </c>
      <c r="B133" s="162" t="s">
        <v>598</v>
      </c>
      <c r="C133" s="188">
        <v>80008430268</v>
      </c>
      <c r="D133" s="301" t="s">
        <v>599</v>
      </c>
      <c r="E133" s="162" t="s">
        <v>600</v>
      </c>
      <c r="F133" s="162" t="s">
        <v>107</v>
      </c>
      <c r="G133" s="162" t="s">
        <v>601</v>
      </c>
      <c r="H133" s="50">
        <v>2</v>
      </c>
      <c r="I133" s="69" t="s">
        <v>47</v>
      </c>
      <c r="J133" s="70">
        <v>8374.26</v>
      </c>
      <c r="K133" s="70">
        <v>22195.24</v>
      </c>
      <c r="L133" s="71">
        <v>30569.5</v>
      </c>
      <c r="M133" s="282">
        <v>13947.29</v>
      </c>
      <c r="N133" s="71"/>
      <c r="O133" s="71">
        <v>16622.21</v>
      </c>
      <c r="P133" s="71"/>
      <c r="Q133" s="71">
        <v>16622.21</v>
      </c>
      <c r="R133" s="122">
        <v>10291.41581258</v>
      </c>
      <c r="S133" s="71">
        <v>10291.42</v>
      </c>
      <c r="T133" s="162">
        <v>26913.629999999997</v>
      </c>
      <c r="U133" s="72" t="s">
        <v>47</v>
      </c>
      <c r="V133" s="102">
        <v>1076.55</v>
      </c>
      <c r="W133" s="73">
        <v>2</v>
      </c>
      <c r="X133" s="74">
        <v>25835.079999999998</v>
      </c>
      <c r="Y133" s="215"/>
      <c r="Z133" s="327"/>
      <c r="AA133" s="331" t="s">
        <v>1077</v>
      </c>
      <c r="AB133" s="7"/>
    </row>
    <row r="134" spans="1:28" ht="28.5" customHeight="1" x14ac:dyDescent="0.2">
      <c r="A134" s="41">
        <v>123</v>
      </c>
      <c r="B134" s="162" t="s">
        <v>602</v>
      </c>
      <c r="C134" s="188">
        <v>80008390264</v>
      </c>
      <c r="D134" s="292" t="s">
        <v>603</v>
      </c>
      <c r="E134" s="162" t="s">
        <v>600</v>
      </c>
      <c r="F134" s="162" t="s">
        <v>604</v>
      </c>
      <c r="G134" s="162" t="s">
        <v>605</v>
      </c>
      <c r="H134" s="50">
        <v>5</v>
      </c>
      <c r="I134" s="69" t="s">
        <v>47</v>
      </c>
      <c r="J134" s="70">
        <v>8374.26</v>
      </c>
      <c r="K134" s="70">
        <v>55488.1</v>
      </c>
      <c r="L134" s="71">
        <v>63862.36</v>
      </c>
      <c r="M134" s="282">
        <v>17663.849999999999</v>
      </c>
      <c r="N134" s="71"/>
      <c r="O134" s="71">
        <v>46198.51</v>
      </c>
      <c r="P134" s="71"/>
      <c r="Q134" s="71">
        <v>46198.51</v>
      </c>
      <c r="R134" s="122">
        <v>21499.66801985</v>
      </c>
      <c r="S134" s="71">
        <v>21499.67</v>
      </c>
      <c r="T134" s="162">
        <v>67698.179999999993</v>
      </c>
      <c r="U134" s="72" t="s">
        <v>47</v>
      </c>
      <c r="V134" s="102">
        <v>2707.93</v>
      </c>
      <c r="W134" s="73">
        <v>2</v>
      </c>
      <c r="X134" s="74">
        <v>64988.249999999993</v>
      </c>
      <c r="Y134" s="215"/>
      <c r="Z134" s="327"/>
      <c r="AA134" s="331" t="s">
        <v>1077</v>
      </c>
      <c r="AB134" s="7"/>
    </row>
    <row r="135" spans="1:28" ht="28.5" customHeight="1" x14ac:dyDescent="0.2">
      <c r="A135" s="50">
        <v>124</v>
      </c>
      <c r="B135" s="162" t="s">
        <v>606</v>
      </c>
      <c r="C135" s="188">
        <v>94151910265</v>
      </c>
      <c r="D135" s="292" t="s">
        <v>607</v>
      </c>
      <c r="E135" s="162" t="s">
        <v>608</v>
      </c>
      <c r="F135" s="162" t="s">
        <v>609</v>
      </c>
      <c r="G135" s="162" t="s">
        <v>610</v>
      </c>
      <c r="H135" s="50">
        <v>3</v>
      </c>
      <c r="I135" s="69" t="s">
        <v>47</v>
      </c>
      <c r="J135" s="70">
        <v>8374.26</v>
      </c>
      <c r="K135" s="70">
        <v>33292.86</v>
      </c>
      <c r="L135" s="71">
        <v>41667.120000000003</v>
      </c>
      <c r="M135" s="282">
        <v>13947.29</v>
      </c>
      <c r="N135" s="71"/>
      <c r="O135" s="71">
        <v>27719.83</v>
      </c>
      <c r="P135" s="71"/>
      <c r="Q135" s="71">
        <v>27719.83</v>
      </c>
      <c r="R135" s="122">
        <v>14027.499881670001</v>
      </c>
      <c r="S135" s="71">
        <v>14027.5</v>
      </c>
      <c r="T135" s="162">
        <v>41747.33</v>
      </c>
      <c r="U135" s="72" t="s">
        <v>47</v>
      </c>
      <c r="V135" s="102">
        <v>1669.89</v>
      </c>
      <c r="W135" s="73">
        <v>2</v>
      </c>
      <c r="X135" s="74">
        <v>40075.440000000002</v>
      </c>
      <c r="Y135" s="215"/>
      <c r="Z135" s="327"/>
      <c r="AA135" s="331" t="s">
        <v>1077</v>
      </c>
      <c r="AB135" s="7"/>
    </row>
    <row r="136" spans="1:28" ht="28.5" customHeight="1" x14ac:dyDescent="0.2">
      <c r="A136" s="41">
        <v>125</v>
      </c>
      <c r="B136" s="162" t="s">
        <v>611</v>
      </c>
      <c r="C136" s="188">
        <v>80008350268</v>
      </c>
      <c r="D136" s="292" t="s">
        <v>612</v>
      </c>
      <c r="E136" s="162" t="s">
        <v>608</v>
      </c>
      <c r="F136" s="162" t="s">
        <v>107</v>
      </c>
      <c r="G136" s="162" t="s">
        <v>613</v>
      </c>
      <c r="H136" s="50">
        <v>2</v>
      </c>
      <c r="I136" s="69" t="s">
        <v>47</v>
      </c>
      <c r="J136" s="70">
        <v>8374.26</v>
      </c>
      <c r="K136" s="70">
        <v>22195.24</v>
      </c>
      <c r="L136" s="71">
        <v>30569.5</v>
      </c>
      <c r="M136" s="282">
        <v>10230.73</v>
      </c>
      <c r="N136" s="71"/>
      <c r="O136" s="71">
        <v>20338.77</v>
      </c>
      <c r="P136" s="71"/>
      <c r="Q136" s="71">
        <v>20338.77</v>
      </c>
      <c r="R136" s="122">
        <v>10291.41581258</v>
      </c>
      <c r="S136" s="71">
        <v>10291.42</v>
      </c>
      <c r="T136" s="162">
        <v>30630.190000000002</v>
      </c>
      <c r="U136" s="72" t="s">
        <v>47</v>
      </c>
      <c r="V136" s="102">
        <v>1225.21</v>
      </c>
      <c r="W136" s="73">
        <v>2</v>
      </c>
      <c r="X136" s="74">
        <v>29402.980000000003</v>
      </c>
      <c r="Y136" s="215"/>
      <c r="Z136" s="327"/>
      <c r="AA136" s="331" t="s">
        <v>1077</v>
      </c>
      <c r="AB136" s="7"/>
    </row>
    <row r="137" spans="1:28" ht="28.5" customHeight="1" x14ac:dyDescent="0.2">
      <c r="A137" s="50">
        <v>126</v>
      </c>
      <c r="B137" s="162" t="s">
        <v>614</v>
      </c>
      <c r="C137" s="185" t="s">
        <v>615</v>
      </c>
      <c r="D137" s="292" t="s">
        <v>616</v>
      </c>
      <c r="E137" s="162" t="s">
        <v>608</v>
      </c>
      <c r="F137" s="162" t="s">
        <v>617</v>
      </c>
      <c r="G137" s="162" t="s">
        <v>618</v>
      </c>
      <c r="H137" s="50">
        <v>3</v>
      </c>
      <c r="I137" s="69" t="s">
        <v>47</v>
      </c>
      <c r="J137" s="70">
        <v>8374.26</v>
      </c>
      <c r="K137" s="70">
        <v>33292.86</v>
      </c>
      <c r="L137" s="71">
        <v>41667.120000000003</v>
      </c>
      <c r="M137" s="282">
        <v>13947.29</v>
      </c>
      <c r="N137" s="71"/>
      <c r="O137" s="71">
        <v>27719.83</v>
      </c>
      <c r="P137" s="71"/>
      <c r="Q137" s="71">
        <v>27719.83</v>
      </c>
      <c r="R137" s="122">
        <v>14027.499881670001</v>
      </c>
      <c r="S137" s="71">
        <v>14027.5</v>
      </c>
      <c r="T137" s="162">
        <v>41747.33</v>
      </c>
      <c r="U137" s="72" t="s">
        <v>47</v>
      </c>
      <c r="V137" s="102">
        <v>1669.89</v>
      </c>
      <c r="W137" s="73">
        <v>2</v>
      </c>
      <c r="X137" s="74">
        <v>40075.440000000002</v>
      </c>
      <c r="Y137" s="215"/>
      <c r="Z137" s="327"/>
      <c r="AA137" s="331" t="s">
        <v>1077</v>
      </c>
    </row>
    <row r="138" spans="1:28" ht="28.5" customHeight="1" x14ac:dyDescent="0.2">
      <c r="A138" s="41">
        <v>127</v>
      </c>
      <c r="B138" s="162" t="s">
        <v>619</v>
      </c>
      <c r="C138" s="188">
        <v>80009470263</v>
      </c>
      <c r="D138" s="301" t="s">
        <v>620</v>
      </c>
      <c r="E138" s="162" t="s">
        <v>621</v>
      </c>
      <c r="F138" s="162" t="s">
        <v>622</v>
      </c>
      <c r="G138" s="162" t="s">
        <v>623</v>
      </c>
      <c r="H138" s="50">
        <v>5</v>
      </c>
      <c r="I138" s="69" t="s">
        <v>47</v>
      </c>
      <c r="J138" s="70">
        <v>8374.26</v>
      </c>
      <c r="K138" s="70">
        <v>55488.1</v>
      </c>
      <c r="L138" s="71">
        <v>63862.36</v>
      </c>
      <c r="M138" s="282">
        <v>21380.41</v>
      </c>
      <c r="N138" s="71"/>
      <c r="O138" s="71">
        <v>42481.95</v>
      </c>
      <c r="P138" s="71"/>
      <c r="Q138" s="71">
        <v>42481.95</v>
      </c>
      <c r="R138" s="122">
        <v>21499.66801985</v>
      </c>
      <c r="S138" s="71">
        <v>21499.67</v>
      </c>
      <c r="T138" s="162">
        <v>63981.619999999995</v>
      </c>
      <c r="U138" s="72" t="s">
        <v>47</v>
      </c>
      <c r="V138" s="102">
        <v>2559.2600000000002</v>
      </c>
      <c r="W138" s="73">
        <v>2</v>
      </c>
      <c r="X138" s="74">
        <v>61420.359999999993</v>
      </c>
      <c r="Y138" s="215"/>
      <c r="Z138" s="327"/>
      <c r="AA138" s="331" t="s">
        <v>1077</v>
      </c>
      <c r="AB138" s="2" t="s">
        <v>1079</v>
      </c>
    </row>
    <row r="139" spans="1:28" ht="28.5" customHeight="1" x14ac:dyDescent="0.2">
      <c r="A139" s="50">
        <v>128</v>
      </c>
      <c r="B139" s="162" t="s">
        <v>624</v>
      </c>
      <c r="C139" s="188">
        <v>80009490261</v>
      </c>
      <c r="D139" s="292" t="s">
        <v>625</v>
      </c>
      <c r="E139" s="162" t="s">
        <v>621</v>
      </c>
      <c r="F139" s="162" t="s">
        <v>102</v>
      </c>
      <c r="G139" s="162" t="s">
        <v>626</v>
      </c>
      <c r="H139" s="50">
        <v>4</v>
      </c>
      <c r="I139" s="69" t="s">
        <v>47</v>
      </c>
      <c r="J139" s="70">
        <v>8374.26</v>
      </c>
      <c r="K139" s="70">
        <v>44390.48</v>
      </c>
      <c r="L139" s="71">
        <v>52764.740000000005</v>
      </c>
      <c r="M139" s="282">
        <v>17663.849999999999</v>
      </c>
      <c r="N139" s="71"/>
      <c r="O139" s="71">
        <v>35100.890000000007</v>
      </c>
      <c r="P139" s="71"/>
      <c r="Q139" s="71">
        <v>35100.890000000007</v>
      </c>
      <c r="R139" s="122">
        <v>17763.583950759999</v>
      </c>
      <c r="S139" s="71">
        <v>17763.580000000002</v>
      </c>
      <c r="T139" s="162">
        <v>52864.470000000008</v>
      </c>
      <c r="U139" s="72" t="s">
        <v>47</v>
      </c>
      <c r="V139" s="102">
        <v>2114.58</v>
      </c>
      <c r="W139" s="73">
        <v>2</v>
      </c>
      <c r="X139" s="74">
        <v>50747.890000000007</v>
      </c>
      <c r="Y139" s="215"/>
      <c r="Z139" s="327"/>
      <c r="AA139" s="331" t="s">
        <v>1077</v>
      </c>
      <c r="AB139" s="7"/>
    </row>
    <row r="140" spans="1:28" ht="28.5" customHeight="1" x14ac:dyDescent="0.2">
      <c r="A140" s="41">
        <v>129</v>
      </c>
      <c r="B140" s="162" t="s">
        <v>627</v>
      </c>
      <c r="C140" s="188">
        <v>90001790261</v>
      </c>
      <c r="D140" s="292" t="s">
        <v>628</v>
      </c>
      <c r="E140" s="162" t="s">
        <v>629</v>
      </c>
      <c r="F140" s="162" t="s">
        <v>107</v>
      </c>
      <c r="G140" s="162" t="s">
        <v>630</v>
      </c>
      <c r="H140" s="50">
        <v>4</v>
      </c>
      <c r="I140" s="69" t="s">
        <v>47</v>
      </c>
      <c r="J140" s="70">
        <v>8374.26</v>
      </c>
      <c r="K140" s="70">
        <v>44390.48</v>
      </c>
      <c r="L140" s="71">
        <v>52764.740000000005</v>
      </c>
      <c r="M140" s="282">
        <v>17663.849999999999</v>
      </c>
      <c r="N140" s="71"/>
      <c r="O140" s="71">
        <v>35100.890000000007</v>
      </c>
      <c r="P140" s="71"/>
      <c r="Q140" s="71">
        <v>35100.890000000007</v>
      </c>
      <c r="R140" s="122">
        <v>17763.583950759999</v>
      </c>
      <c r="S140" s="71">
        <v>17763.580000000002</v>
      </c>
      <c r="T140" s="162">
        <v>52864.470000000008</v>
      </c>
      <c r="U140" s="72" t="s">
        <v>47</v>
      </c>
      <c r="V140" s="102">
        <v>2114.58</v>
      </c>
      <c r="W140" s="73">
        <v>2</v>
      </c>
      <c r="X140" s="74">
        <v>50747.890000000007</v>
      </c>
      <c r="Y140" s="215"/>
      <c r="Z140" s="327"/>
      <c r="AA140" s="331" t="s">
        <v>1077</v>
      </c>
      <c r="AB140" s="7"/>
    </row>
    <row r="141" spans="1:28" ht="28.5" customHeight="1" x14ac:dyDescent="0.2">
      <c r="A141" s="50">
        <v>130</v>
      </c>
      <c r="B141" s="162" t="s">
        <v>631</v>
      </c>
      <c r="C141" s="185" t="s">
        <v>632</v>
      </c>
      <c r="D141" s="292" t="s">
        <v>633</v>
      </c>
      <c r="E141" s="162" t="s">
        <v>629</v>
      </c>
      <c r="F141" s="162" t="s">
        <v>634</v>
      </c>
      <c r="G141" s="162" t="s">
        <v>635</v>
      </c>
      <c r="H141" s="50">
        <v>3</v>
      </c>
      <c r="I141" s="69" t="s">
        <v>47</v>
      </c>
      <c r="J141" s="70">
        <v>8374.26</v>
      </c>
      <c r="K141" s="70">
        <v>33292.86</v>
      </c>
      <c r="L141" s="71">
        <v>41667.120000000003</v>
      </c>
      <c r="M141" s="282">
        <v>13947.29</v>
      </c>
      <c r="N141" s="71"/>
      <c r="O141" s="71">
        <v>27719.83</v>
      </c>
      <c r="P141" s="71"/>
      <c r="Q141" s="71">
        <v>27719.83</v>
      </c>
      <c r="R141" s="122">
        <v>14027.499881670001</v>
      </c>
      <c r="S141" s="71">
        <v>14027.5</v>
      </c>
      <c r="T141" s="162">
        <v>41747.33</v>
      </c>
      <c r="U141" s="72" t="s">
        <v>47</v>
      </c>
      <c r="V141" s="102">
        <v>1669.89</v>
      </c>
      <c r="W141" s="73">
        <v>2</v>
      </c>
      <c r="X141" s="74">
        <v>40075.440000000002</v>
      </c>
      <c r="Y141" s="215"/>
      <c r="Z141" s="327"/>
      <c r="AA141" s="331" t="s">
        <v>1077</v>
      </c>
      <c r="AB141" s="7"/>
    </row>
    <row r="142" spans="1:28" ht="28.5" customHeight="1" x14ac:dyDescent="0.2">
      <c r="A142" s="41">
        <v>131</v>
      </c>
      <c r="B142" s="162" t="s">
        <v>636</v>
      </c>
      <c r="C142" s="185" t="s">
        <v>637</v>
      </c>
      <c r="D142" s="292" t="s">
        <v>638</v>
      </c>
      <c r="E142" s="162" t="s">
        <v>629</v>
      </c>
      <c r="F142" s="162" t="s">
        <v>496</v>
      </c>
      <c r="G142" s="162" t="s">
        <v>639</v>
      </c>
      <c r="H142" s="50">
        <v>3</v>
      </c>
      <c r="I142" s="69" t="s">
        <v>47</v>
      </c>
      <c r="J142" s="70">
        <v>8374.26</v>
      </c>
      <c r="K142" s="70">
        <v>33292.86</v>
      </c>
      <c r="L142" s="71">
        <v>41667.120000000003</v>
      </c>
      <c r="M142" s="282">
        <v>13947.29</v>
      </c>
      <c r="N142" s="71"/>
      <c r="O142" s="71">
        <v>27719.83</v>
      </c>
      <c r="P142" s="71"/>
      <c r="Q142" s="71">
        <v>27719.83</v>
      </c>
      <c r="R142" s="122">
        <v>14027.499881670001</v>
      </c>
      <c r="S142" s="71">
        <v>14027.5</v>
      </c>
      <c r="T142" s="162">
        <v>41747.33</v>
      </c>
      <c r="U142" s="72" t="s">
        <v>47</v>
      </c>
      <c r="V142" s="102">
        <v>1669.89</v>
      </c>
      <c r="W142" s="73">
        <v>2</v>
      </c>
      <c r="X142" s="74">
        <v>40075.440000000002</v>
      </c>
      <c r="Y142" s="215"/>
      <c r="Z142" s="327"/>
      <c r="AA142" s="331" t="s">
        <v>1077</v>
      </c>
      <c r="AB142" s="7"/>
    </row>
    <row r="143" spans="1:28" ht="28.5" customHeight="1" x14ac:dyDescent="0.2">
      <c r="A143" s="50">
        <v>132</v>
      </c>
      <c r="B143" s="162" t="s">
        <v>640</v>
      </c>
      <c r="C143" s="188">
        <v>93003140261</v>
      </c>
      <c r="D143" s="292" t="s">
        <v>641</v>
      </c>
      <c r="E143" s="162" t="s">
        <v>642</v>
      </c>
      <c r="F143" s="162" t="s">
        <v>643</v>
      </c>
      <c r="G143" s="162" t="s">
        <v>623</v>
      </c>
      <c r="H143" s="50">
        <v>2</v>
      </c>
      <c r="I143" s="69" t="s">
        <v>47</v>
      </c>
      <c r="J143" s="70">
        <v>8374.26</v>
      </c>
      <c r="K143" s="70">
        <v>22195.24</v>
      </c>
      <c r="L143" s="71">
        <v>30569.5</v>
      </c>
      <c r="M143" s="282">
        <v>10230.73</v>
      </c>
      <c r="N143" s="71"/>
      <c r="O143" s="71">
        <v>20338.77</v>
      </c>
      <c r="P143" s="71"/>
      <c r="Q143" s="71">
        <v>20338.77</v>
      </c>
      <c r="R143" s="122">
        <v>10291.41581258</v>
      </c>
      <c r="S143" s="71">
        <v>10291.42</v>
      </c>
      <c r="T143" s="162">
        <v>30630.190000000002</v>
      </c>
      <c r="U143" s="72" t="s">
        <v>47</v>
      </c>
      <c r="V143" s="102">
        <v>1225.21</v>
      </c>
      <c r="W143" s="73">
        <v>2</v>
      </c>
      <c r="X143" s="74">
        <v>29402.980000000003</v>
      </c>
      <c r="Y143" s="215"/>
      <c r="Z143" s="327"/>
      <c r="AA143" s="331" t="s">
        <v>1077</v>
      </c>
      <c r="AB143" s="7"/>
    </row>
    <row r="144" spans="1:28" ht="28.5" customHeight="1" x14ac:dyDescent="0.2">
      <c r="A144" s="41">
        <v>133</v>
      </c>
      <c r="B144" s="162" t="s">
        <v>644</v>
      </c>
      <c r="C144" s="188">
        <v>81000710269</v>
      </c>
      <c r="D144" s="301" t="s">
        <v>645</v>
      </c>
      <c r="E144" s="162" t="s">
        <v>646</v>
      </c>
      <c r="F144" s="162" t="s">
        <v>647</v>
      </c>
      <c r="G144" s="162" t="s">
        <v>648</v>
      </c>
      <c r="H144" s="50">
        <v>3</v>
      </c>
      <c r="I144" s="69" t="s">
        <v>47</v>
      </c>
      <c r="J144" s="70">
        <v>8374.26</v>
      </c>
      <c r="K144" s="70">
        <v>33292.86</v>
      </c>
      <c r="L144" s="71">
        <v>41667.120000000003</v>
      </c>
      <c r="M144" s="282">
        <v>13947.29</v>
      </c>
      <c r="N144" s="71"/>
      <c r="O144" s="71">
        <v>27719.83</v>
      </c>
      <c r="P144" s="71"/>
      <c r="Q144" s="71">
        <v>27719.83</v>
      </c>
      <c r="R144" s="122">
        <v>14027.499881670001</v>
      </c>
      <c r="S144" s="71">
        <v>14027.5</v>
      </c>
      <c r="T144" s="162">
        <v>41747.33</v>
      </c>
      <c r="U144" s="72" t="s">
        <v>47</v>
      </c>
      <c r="V144" s="102">
        <v>1669.89</v>
      </c>
      <c r="W144" s="73">
        <v>2</v>
      </c>
      <c r="X144" s="74">
        <v>40075.440000000002</v>
      </c>
      <c r="Y144" s="215"/>
      <c r="Z144" s="327"/>
      <c r="AA144" s="331" t="s">
        <v>1077</v>
      </c>
      <c r="AB144" s="7"/>
    </row>
    <row r="145" spans="1:28" ht="28.5" customHeight="1" x14ac:dyDescent="0.2">
      <c r="A145" s="50">
        <v>134</v>
      </c>
      <c r="B145" s="162" t="s">
        <v>649</v>
      </c>
      <c r="C145" s="188">
        <v>90001900266</v>
      </c>
      <c r="D145" s="292" t="s">
        <v>650</v>
      </c>
      <c r="E145" s="163" t="s">
        <v>646</v>
      </c>
      <c r="F145" s="162" t="s">
        <v>135</v>
      </c>
      <c r="G145" s="162" t="s">
        <v>651</v>
      </c>
      <c r="H145" s="50">
        <v>4</v>
      </c>
      <c r="I145" s="69" t="s">
        <v>47</v>
      </c>
      <c r="J145" s="70">
        <v>8374.26</v>
      </c>
      <c r="K145" s="70">
        <v>44390.48</v>
      </c>
      <c r="L145" s="71">
        <v>52764.740000000005</v>
      </c>
      <c r="M145" s="282">
        <v>17663.849999999999</v>
      </c>
      <c r="N145" s="71"/>
      <c r="O145" s="71">
        <v>35100.890000000007</v>
      </c>
      <c r="P145" s="71"/>
      <c r="Q145" s="71">
        <v>35100.890000000007</v>
      </c>
      <c r="R145" s="122">
        <v>17763.583950759999</v>
      </c>
      <c r="S145" s="71">
        <v>17763.580000000002</v>
      </c>
      <c r="T145" s="162">
        <v>52864.470000000008</v>
      </c>
      <c r="U145" s="72" t="s">
        <v>47</v>
      </c>
      <c r="V145" s="102">
        <v>2114.58</v>
      </c>
      <c r="W145" s="73">
        <v>2</v>
      </c>
      <c r="X145" s="74">
        <v>50747.890000000007</v>
      </c>
      <c r="Y145" s="215"/>
      <c r="Z145" s="327"/>
      <c r="AA145" s="331" t="s">
        <v>1077</v>
      </c>
      <c r="AB145" s="7"/>
    </row>
    <row r="146" spans="1:28" ht="28.5" customHeight="1" x14ac:dyDescent="0.2">
      <c r="A146" s="41">
        <v>135</v>
      </c>
      <c r="B146" s="162" t="s">
        <v>652</v>
      </c>
      <c r="C146" s="188">
        <v>81000670265</v>
      </c>
      <c r="D146" s="301" t="s">
        <v>653</v>
      </c>
      <c r="E146" s="162" t="s">
        <v>646</v>
      </c>
      <c r="F146" s="162" t="s">
        <v>107</v>
      </c>
      <c r="G146" s="162" t="s">
        <v>353</v>
      </c>
      <c r="H146" s="50">
        <v>3</v>
      </c>
      <c r="I146" s="69" t="s">
        <v>47</v>
      </c>
      <c r="J146" s="70">
        <v>8374.26</v>
      </c>
      <c r="K146" s="70">
        <v>33292.86</v>
      </c>
      <c r="L146" s="71">
        <v>41667.120000000003</v>
      </c>
      <c r="M146" s="282">
        <v>17663.849999999999</v>
      </c>
      <c r="N146" s="71"/>
      <c r="O146" s="71">
        <v>24003.270000000004</v>
      </c>
      <c r="P146" s="71"/>
      <c r="Q146" s="71">
        <v>24003.270000000004</v>
      </c>
      <c r="R146" s="122">
        <v>14027.499881670001</v>
      </c>
      <c r="S146" s="71">
        <v>14027.5</v>
      </c>
      <c r="T146" s="162">
        <v>38030.770000000004</v>
      </c>
      <c r="U146" s="72" t="s">
        <v>47</v>
      </c>
      <c r="V146" s="102">
        <v>1521.23</v>
      </c>
      <c r="W146" s="73">
        <v>2</v>
      </c>
      <c r="X146" s="74">
        <v>36507.54</v>
      </c>
      <c r="Y146" s="215"/>
      <c r="Z146" s="327"/>
      <c r="AA146" s="331" t="s">
        <v>1077</v>
      </c>
      <c r="AB146" s="7"/>
    </row>
    <row r="147" spans="1:28" ht="28.5" customHeight="1" x14ac:dyDescent="0.2">
      <c r="A147" s="50">
        <v>136</v>
      </c>
      <c r="B147" s="162" t="s">
        <v>654</v>
      </c>
      <c r="C147" s="185" t="s">
        <v>655</v>
      </c>
      <c r="D147" s="292" t="s">
        <v>656</v>
      </c>
      <c r="E147" s="162" t="s">
        <v>657</v>
      </c>
      <c r="F147" s="162" t="s">
        <v>658</v>
      </c>
      <c r="G147" s="162" t="s">
        <v>659</v>
      </c>
      <c r="H147" s="50">
        <v>3</v>
      </c>
      <c r="I147" s="69" t="s">
        <v>47</v>
      </c>
      <c r="J147" s="70">
        <v>8374.26</v>
      </c>
      <c r="K147" s="70">
        <v>33292.86</v>
      </c>
      <c r="L147" s="71">
        <v>41667.120000000003</v>
      </c>
      <c r="M147" s="282">
        <v>17663.849999999999</v>
      </c>
      <c r="N147" s="71"/>
      <c r="O147" s="71">
        <v>24003.270000000004</v>
      </c>
      <c r="P147" s="71"/>
      <c r="Q147" s="71">
        <v>24003.270000000004</v>
      </c>
      <c r="R147" s="122">
        <v>14027.499881670001</v>
      </c>
      <c r="S147" s="71">
        <v>14027.5</v>
      </c>
      <c r="T147" s="162">
        <v>38030.770000000004</v>
      </c>
      <c r="U147" s="72" t="s">
        <v>47</v>
      </c>
      <c r="V147" s="102">
        <v>1521.23</v>
      </c>
      <c r="W147" s="73">
        <v>2</v>
      </c>
      <c r="X147" s="74">
        <v>36507.54</v>
      </c>
      <c r="Y147" s="215"/>
      <c r="Z147" s="327"/>
      <c r="AA147" s="331" t="s">
        <v>1077</v>
      </c>
      <c r="AB147" s="7"/>
    </row>
    <row r="148" spans="1:28" ht="28.5" customHeight="1" x14ac:dyDescent="0.2">
      <c r="A148" s="41">
        <v>137</v>
      </c>
      <c r="B148" s="162" t="s">
        <v>660</v>
      </c>
      <c r="C148" s="188">
        <v>80009330269</v>
      </c>
      <c r="D148" s="292" t="s">
        <v>661</v>
      </c>
      <c r="E148" s="162" t="s">
        <v>657</v>
      </c>
      <c r="F148" s="162" t="s">
        <v>662</v>
      </c>
      <c r="G148" s="162" t="s">
        <v>663</v>
      </c>
      <c r="H148" s="50">
        <v>4</v>
      </c>
      <c r="I148" s="69" t="s">
        <v>47</v>
      </c>
      <c r="J148" s="70">
        <v>8374.26</v>
      </c>
      <c r="K148" s="70">
        <v>44390.48</v>
      </c>
      <c r="L148" s="71">
        <v>52764.740000000005</v>
      </c>
      <c r="M148" s="282">
        <v>17663.849999999999</v>
      </c>
      <c r="N148" s="71"/>
      <c r="O148" s="71">
        <v>35100.890000000007</v>
      </c>
      <c r="P148" s="71"/>
      <c r="Q148" s="71">
        <v>35100.890000000007</v>
      </c>
      <c r="R148" s="122">
        <v>17763.583950759999</v>
      </c>
      <c r="S148" s="71">
        <v>17763.580000000002</v>
      </c>
      <c r="T148" s="162">
        <v>52864.470000000008</v>
      </c>
      <c r="U148" s="72" t="s">
        <v>47</v>
      </c>
      <c r="V148" s="102">
        <v>2114.58</v>
      </c>
      <c r="W148" s="73">
        <v>2</v>
      </c>
      <c r="X148" s="74">
        <v>50747.890000000007</v>
      </c>
      <c r="Y148" s="215"/>
      <c r="Z148" s="327"/>
      <c r="AA148" s="331" t="s">
        <v>1077</v>
      </c>
      <c r="AB148" s="7"/>
    </row>
    <row r="149" spans="1:28" ht="28.5" customHeight="1" x14ac:dyDescent="0.2">
      <c r="A149" s="50">
        <v>138</v>
      </c>
      <c r="B149" s="162" t="s">
        <v>664</v>
      </c>
      <c r="C149" s="188">
        <v>80011210269</v>
      </c>
      <c r="D149" s="292" t="s">
        <v>665</v>
      </c>
      <c r="E149" s="162" t="s">
        <v>666</v>
      </c>
      <c r="F149" s="162" t="s">
        <v>667</v>
      </c>
      <c r="G149" s="162" t="s">
        <v>668</v>
      </c>
      <c r="H149" s="50">
        <v>4</v>
      </c>
      <c r="I149" s="69" t="s">
        <v>47</v>
      </c>
      <c r="J149" s="70">
        <v>8374.26</v>
      </c>
      <c r="K149" s="70">
        <v>44390.48</v>
      </c>
      <c r="L149" s="71">
        <v>52764.740000000005</v>
      </c>
      <c r="M149" s="282">
        <v>17663.849999999999</v>
      </c>
      <c r="N149" s="71"/>
      <c r="O149" s="71">
        <v>35100.890000000007</v>
      </c>
      <c r="P149" s="71"/>
      <c r="Q149" s="71">
        <v>35100.890000000007</v>
      </c>
      <c r="R149" s="122">
        <v>17763.583950759999</v>
      </c>
      <c r="S149" s="71">
        <v>17763.580000000002</v>
      </c>
      <c r="T149" s="162">
        <v>52864.470000000008</v>
      </c>
      <c r="U149" s="72" t="s">
        <v>47</v>
      </c>
      <c r="V149" s="102">
        <v>2114.58</v>
      </c>
      <c r="W149" s="73">
        <v>2</v>
      </c>
      <c r="X149" s="74">
        <v>50747.890000000007</v>
      </c>
      <c r="Y149" s="215"/>
      <c r="Z149" s="327"/>
      <c r="AA149" s="331" t="s">
        <v>1077</v>
      </c>
      <c r="AB149" s="7"/>
    </row>
    <row r="150" spans="1:28" ht="28.5" customHeight="1" x14ac:dyDescent="0.2">
      <c r="A150" s="41">
        <v>139</v>
      </c>
      <c r="B150" s="162" t="s">
        <v>669</v>
      </c>
      <c r="C150" s="185" t="s">
        <v>670</v>
      </c>
      <c r="D150" s="292" t="s">
        <v>671</v>
      </c>
      <c r="E150" s="162" t="s">
        <v>672</v>
      </c>
      <c r="F150" s="162" t="s">
        <v>673</v>
      </c>
      <c r="G150" s="162" t="s">
        <v>674</v>
      </c>
      <c r="H150" s="50">
        <v>2</v>
      </c>
      <c r="I150" s="69" t="s">
        <v>47</v>
      </c>
      <c r="J150" s="70">
        <v>8374.26</v>
      </c>
      <c r="K150" s="70">
        <v>22195.24</v>
      </c>
      <c r="L150" s="71">
        <v>30569.5</v>
      </c>
      <c r="M150" s="282">
        <v>10230.73</v>
      </c>
      <c r="N150" s="71"/>
      <c r="O150" s="71">
        <v>20338.77</v>
      </c>
      <c r="P150" s="71"/>
      <c r="Q150" s="71">
        <v>20338.77</v>
      </c>
      <c r="R150" s="122">
        <v>10291.41581258</v>
      </c>
      <c r="S150" s="71">
        <v>10291.42</v>
      </c>
      <c r="T150" s="162">
        <v>30630.190000000002</v>
      </c>
      <c r="U150" s="72" t="s">
        <v>47</v>
      </c>
      <c r="V150" s="102">
        <v>1225.21</v>
      </c>
      <c r="W150" s="73">
        <v>2</v>
      </c>
      <c r="X150" s="74">
        <v>29402.980000000003</v>
      </c>
      <c r="Y150" s="215"/>
      <c r="Z150" s="327"/>
      <c r="AA150" s="331" t="s">
        <v>1077</v>
      </c>
      <c r="AB150" s="7"/>
    </row>
    <row r="151" spans="1:28" ht="28.5" customHeight="1" x14ac:dyDescent="0.2">
      <c r="A151" s="50">
        <v>140</v>
      </c>
      <c r="B151" s="162" t="s">
        <v>675</v>
      </c>
      <c r="C151" s="185" t="s">
        <v>676</v>
      </c>
      <c r="D151" s="292" t="s">
        <v>677</v>
      </c>
      <c r="E151" s="163" t="s">
        <v>672</v>
      </c>
      <c r="F151" s="162" t="s">
        <v>678</v>
      </c>
      <c r="G151" s="162" t="s">
        <v>679</v>
      </c>
      <c r="H151" s="50">
        <v>2</v>
      </c>
      <c r="I151" s="69" t="s">
        <v>47</v>
      </c>
      <c r="J151" s="70">
        <v>8374.26</v>
      </c>
      <c r="K151" s="70">
        <v>22195.24</v>
      </c>
      <c r="L151" s="71">
        <v>30569.5</v>
      </c>
      <c r="M151" s="282">
        <v>10230.73</v>
      </c>
      <c r="N151" s="71"/>
      <c r="O151" s="71">
        <v>20338.77</v>
      </c>
      <c r="P151" s="71"/>
      <c r="Q151" s="71">
        <v>20338.77</v>
      </c>
      <c r="R151" s="122">
        <v>10291.41581258</v>
      </c>
      <c r="S151" s="71">
        <v>10291.42</v>
      </c>
      <c r="T151" s="162">
        <v>30630.190000000002</v>
      </c>
      <c r="U151" s="72" t="s">
        <v>47</v>
      </c>
      <c r="V151" s="102">
        <v>1225.21</v>
      </c>
      <c r="W151" s="73">
        <v>2</v>
      </c>
      <c r="X151" s="74">
        <v>29402.980000000003</v>
      </c>
      <c r="Y151" s="215"/>
      <c r="Z151" s="327"/>
      <c r="AA151" s="331" t="s">
        <v>1077</v>
      </c>
      <c r="AB151" s="7"/>
    </row>
    <row r="152" spans="1:28" ht="28.5" customHeight="1" x14ac:dyDescent="0.2">
      <c r="A152" s="41">
        <v>141</v>
      </c>
      <c r="B152" s="162" t="s">
        <v>680</v>
      </c>
      <c r="C152" s="188">
        <v>80006860268</v>
      </c>
      <c r="D152" s="292" t="s">
        <v>681</v>
      </c>
      <c r="E152" s="162" t="s">
        <v>672</v>
      </c>
      <c r="F152" s="162" t="s">
        <v>102</v>
      </c>
      <c r="G152" s="162" t="s">
        <v>605</v>
      </c>
      <c r="H152" s="50">
        <v>3</v>
      </c>
      <c r="I152" s="69" t="s">
        <v>47</v>
      </c>
      <c r="J152" s="70">
        <v>8374.26</v>
      </c>
      <c r="K152" s="70">
        <v>33292.86</v>
      </c>
      <c r="L152" s="71">
        <v>41667.120000000003</v>
      </c>
      <c r="M152" s="282">
        <v>13947.29</v>
      </c>
      <c r="N152" s="71"/>
      <c r="O152" s="71">
        <v>27719.83</v>
      </c>
      <c r="P152" s="71"/>
      <c r="Q152" s="71">
        <v>27719.83</v>
      </c>
      <c r="R152" s="122">
        <v>14027.499881670001</v>
      </c>
      <c r="S152" s="71">
        <v>14027.5</v>
      </c>
      <c r="T152" s="162">
        <v>41747.33</v>
      </c>
      <c r="U152" s="72" t="s">
        <v>47</v>
      </c>
      <c r="V152" s="102">
        <v>1669.89</v>
      </c>
      <c r="W152" s="73">
        <v>2</v>
      </c>
      <c r="X152" s="74">
        <v>40075.440000000002</v>
      </c>
      <c r="Y152" s="215"/>
      <c r="Z152" s="327"/>
      <c r="AA152" s="331" t="s">
        <v>1077</v>
      </c>
      <c r="AB152" s="7"/>
    </row>
    <row r="153" spans="1:28" ht="28.5" customHeight="1" x14ac:dyDescent="0.2">
      <c r="A153" s="50">
        <v>142</v>
      </c>
      <c r="B153" s="162" t="s">
        <v>682</v>
      </c>
      <c r="C153" s="188">
        <v>94009180269</v>
      </c>
      <c r="D153" s="292" t="s">
        <v>683</v>
      </c>
      <c r="E153" s="162" t="s">
        <v>672</v>
      </c>
      <c r="F153" s="162" t="s">
        <v>684</v>
      </c>
      <c r="G153" s="162" t="s">
        <v>685</v>
      </c>
      <c r="H153" s="50">
        <v>2</v>
      </c>
      <c r="I153" s="69" t="s">
        <v>47</v>
      </c>
      <c r="J153" s="70">
        <v>8374.26</v>
      </c>
      <c r="K153" s="70">
        <v>22195.24</v>
      </c>
      <c r="L153" s="71">
        <v>30569.5</v>
      </c>
      <c r="M153" s="282">
        <v>10230.73</v>
      </c>
      <c r="N153" s="71"/>
      <c r="O153" s="71">
        <v>20338.77</v>
      </c>
      <c r="P153" s="71"/>
      <c r="Q153" s="71">
        <v>20338.77</v>
      </c>
      <c r="R153" s="122">
        <v>10291.41581258</v>
      </c>
      <c r="S153" s="71">
        <v>10291.42</v>
      </c>
      <c r="T153" s="162">
        <v>30630.190000000002</v>
      </c>
      <c r="U153" s="72" t="s">
        <v>47</v>
      </c>
      <c r="V153" s="102">
        <v>1225.21</v>
      </c>
      <c r="W153" s="73">
        <v>2</v>
      </c>
      <c r="X153" s="74">
        <v>29402.980000000003</v>
      </c>
      <c r="Y153" s="215"/>
      <c r="Z153" s="327"/>
      <c r="AA153" s="331" t="s">
        <v>1077</v>
      </c>
      <c r="AB153" s="7"/>
    </row>
    <row r="154" spans="1:28" ht="28.5" customHeight="1" x14ac:dyDescent="0.2">
      <c r="A154" s="41">
        <v>143</v>
      </c>
      <c r="B154" s="162" t="s">
        <v>686</v>
      </c>
      <c r="C154" s="188">
        <v>80000930265</v>
      </c>
      <c r="D154" s="292" t="s">
        <v>687</v>
      </c>
      <c r="E154" s="162" t="s">
        <v>672</v>
      </c>
      <c r="F154" s="162" t="s">
        <v>102</v>
      </c>
      <c r="G154" s="162" t="s">
        <v>581</v>
      </c>
      <c r="H154" s="50">
        <v>3</v>
      </c>
      <c r="I154" s="69" t="s">
        <v>47</v>
      </c>
      <c r="J154" s="70">
        <v>8374.26</v>
      </c>
      <c r="K154" s="70">
        <v>33292.86</v>
      </c>
      <c r="L154" s="71">
        <v>41667.120000000003</v>
      </c>
      <c r="M154" s="282">
        <v>13947.29</v>
      </c>
      <c r="N154" s="71"/>
      <c r="O154" s="71">
        <v>27719.83</v>
      </c>
      <c r="P154" s="71"/>
      <c r="Q154" s="71">
        <v>27719.83</v>
      </c>
      <c r="R154" s="122">
        <v>14027.499881670001</v>
      </c>
      <c r="S154" s="71">
        <v>14027.5</v>
      </c>
      <c r="T154" s="162">
        <v>41747.33</v>
      </c>
      <c r="U154" s="72" t="s">
        <v>47</v>
      </c>
      <c r="V154" s="102">
        <v>1669.89</v>
      </c>
      <c r="W154" s="73">
        <v>2</v>
      </c>
      <c r="X154" s="74">
        <v>40075.440000000002</v>
      </c>
      <c r="Y154" s="215"/>
      <c r="Z154" s="327"/>
      <c r="AA154" s="331" t="s">
        <v>1077</v>
      </c>
      <c r="AB154" s="7"/>
    </row>
    <row r="155" spans="1:28" ht="28.5" customHeight="1" x14ac:dyDescent="0.2">
      <c r="A155" s="50">
        <v>144</v>
      </c>
      <c r="B155" s="162" t="s">
        <v>688</v>
      </c>
      <c r="C155" s="185" t="s">
        <v>689</v>
      </c>
      <c r="D155" s="292" t="s">
        <v>690</v>
      </c>
      <c r="E155" s="162" t="s">
        <v>672</v>
      </c>
      <c r="F155" s="162" t="s">
        <v>691</v>
      </c>
      <c r="G155" s="163" t="s">
        <v>692</v>
      </c>
      <c r="H155" s="50">
        <v>2</v>
      </c>
      <c r="I155" s="69" t="s">
        <v>47</v>
      </c>
      <c r="J155" s="70">
        <v>8374.26</v>
      </c>
      <c r="K155" s="70">
        <v>22195.24</v>
      </c>
      <c r="L155" s="71">
        <v>30569.5</v>
      </c>
      <c r="M155" s="282">
        <v>10230.73</v>
      </c>
      <c r="N155" s="71"/>
      <c r="O155" s="71">
        <v>20338.77</v>
      </c>
      <c r="P155" s="71"/>
      <c r="Q155" s="71">
        <v>20338.77</v>
      </c>
      <c r="R155" s="122">
        <v>10291.41581258</v>
      </c>
      <c r="S155" s="71">
        <v>10291.42</v>
      </c>
      <c r="T155" s="162">
        <v>30630.190000000002</v>
      </c>
      <c r="U155" s="72" t="s">
        <v>97</v>
      </c>
      <c r="V155" s="102">
        <v>0</v>
      </c>
      <c r="W155" s="73">
        <v>0</v>
      </c>
      <c r="X155" s="74">
        <v>30630.190000000002</v>
      </c>
      <c r="Y155" s="215"/>
      <c r="Z155" s="327"/>
      <c r="AA155" s="331" t="s">
        <v>1077</v>
      </c>
      <c r="AB155" s="7"/>
    </row>
    <row r="156" spans="1:28" ht="28.5" customHeight="1" x14ac:dyDescent="0.2">
      <c r="A156" s="41">
        <v>145</v>
      </c>
      <c r="B156" s="162" t="s">
        <v>693</v>
      </c>
      <c r="C156" s="185" t="s">
        <v>694</v>
      </c>
      <c r="D156" s="292" t="s">
        <v>695</v>
      </c>
      <c r="E156" s="162" t="s">
        <v>696</v>
      </c>
      <c r="F156" s="162" t="s">
        <v>697</v>
      </c>
      <c r="G156" s="162" t="s">
        <v>698</v>
      </c>
      <c r="H156" s="50">
        <v>3</v>
      </c>
      <c r="I156" s="69" t="s">
        <v>47</v>
      </c>
      <c r="J156" s="70">
        <v>8374.26</v>
      </c>
      <c r="K156" s="70">
        <v>33292.86</v>
      </c>
      <c r="L156" s="71">
        <v>41667.120000000003</v>
      </c>
      <c r="M156" s="282">
        <v>13947.29</v>
      </c>
      <c r="N156" s="71"/>
      <c r="O156" s="71">
        <v>27719.83</v>
      </c>
      <c r="P156" s="71"/>
      <c r="Q156" s="71">
        <v>27719.83</v>
      </c>
      <c r="R156" s="122">
        <v>14027.499881670001</v>
      </c>
      <c r="S156" s="71">
        <v>14027.5</v>
      </c>
      <c r="T156" s="162">
        <v>41747.33</v>
      </c>
      <c r="U156" s="72" t="s">
        <v>47</v>
      </c>
      <c r="V156" s="102">
        <v>1669.89</v>
      </c>
      <c r="W156" s="73">
        <v>2</v>
      </c>
      <c r="X156" s="74">
        <v>40075.440000000002</v>
      </c>
      <c r="Y156" s="215"/>
      <c r="Z156" s="327"/>
      <c r="AA156" s="331" t="s">
        <v>1077</v>
      </c>
      <c r="AB156" s="7"/>
    </row>
    <row r="157" spans="1:28" ht="28.5" customHeight="1" x14ac:dyDescent="0.2">
      <c r="A157" s="50">
        <v>146</v>
      </c>
      <c r="B157" s="162" t="s">
        <v>699</v>
      </c>
      <c r="C157" s="185" t="s">
        <v>700</v>
      </c>
      <c r="D157" s="292" t="s">
        <v>701</v>
      </c>
      <c r="E157" s="163" t="s">
        <v>696</v>
      </c>
      <c r="F157" s="162" t="s">
        <v>702</v>
      </c>
      <c r="G157" s="162" t="s">
        <v>703</v>
      </c>
      <c r="H157" s="50">
        <v>3</v>
      </c>
      <c r="I157" s="69" t="s">
        <v>47</v>
      </c>
      <c r="J157" s="70">
        <v>8374.26</v>
      </c>
      <c r="K157" s="70">
        <v>33292.86</v>
      </c>
      <c r="L157" s="71">
        <v>41667.120000000003</v>
      </c>
      <c r="M157" s="282">
        <v>13947.29</v>
      </c>
      <c r="N157" s="71"/>
      <c r="O157" s="71">
        <v>27719.83</v>
      </c>
      <c r="P157" s="71"/>
      <c r="Q157" s="71">
        <v>27719.83</v>
      </c>
      <c r="R157" s="122">
        <v>14027.499881670001</v>
      </c>
      <c r="S157" s="71">
        <v>14027.5</v>
      </c>
      <c r="T157" s="162">
        <v>41747.33</v>
      </c>
      <c r="U157" s="72" t="s">
        <v>47</v>
      </c>
      <c r="V157" s="102">
        <v>1669.89</v>
      </c>
      <c r="W157" s="73">
        <v>2</v>
      </c>
      <c r="X157" s="74">
        <v>40075.440000000002</v>
      </c>
      <c r="Y157" s="215"/>
      <c r="Z157" s="327"/>
      <c r="AA157" s="331" t="s">
        <v>1077</v>
      </c>
      <c r="AB157" s="7"/>
    </row>
    <row r="158" spans="1:28" ht="28.5" customHeight="1" x14ac:dyDescent="0.2">
      <c r="A158" s="41">
        <v>147</v>
      </c>
      <c r="B158" s="162" t="s">
        <v>704</v>
      </c>
      <c r="C158" s="185" t="s">
        <v>705</v>
      </c>
      <c r="D158" s="301" t="s">
        <v>706</v>
      </c>
      <c r="E158" s="162" t="s">
        <v>707</v>
      </c>
      <c r="F158" s="162" t="s">
        <v>708</v>
      </c>
      <c r="G158" s="162" t="s">
        <v>709</v>
      </c>
      <c r="H158" s="50">
        <v>3</v>
      </c>
      <c r="I158" s="69" t="s">
        <v>47</v>
      </c>
      <c r="J158" s="70">
        <v>8374.26</v>
      </c>
      <c r="K158" s="70">
        <v>33292.86</v>
      </c>
      <c r="L158" s="71">
        <v>41667.120000000003</v>
      </c>
      <c r="M158" s="282">
        <v>13947.29</v>
      </c>
      <c r="N158" s="71"/>
      <c r="O158" s="71">
        <v>27719.83</v>
      </c>
      <c r="P158" s="71"/>
      <c r="Q158" s="71">
        <v>27719.83</v>
      </c>
      <c r="R158" s="122">
        <v>14027.499881670001</v>
      </c>
      <c r="S158" s="71">
        <v>14027.5</v>
      </c>
      <c r="T158" s="162">
        <v>41747.33</v>
      </c>
      <c r="U158" s="72" t="s">
        <v>47</v>
      </c>
      <c r="V158" s="102">
        <v>1669.89</v>
      </c>
      <c r="W158" s="73">
        <v>2</v>
      </c>
      <c r="X158" s="74">
        <v>40075.440000000002</v>
      </c>
      <c r="Y158" s="215"/>
      <c r="Z158" s="327"/>
      <c r="AA158" s="331" t="s">
        <v>1077</v>
      </c>
      <c r="AB158" s="7"/>
    </row>
    <row r="159" spans="1:28" ht="28.5" customHeight="1" x14ac:dyDescent="0.2">
      <c r="A159" s="50">
        <v>148</v>
      </c>
      <c r="B159" s="162" t="s">
        <v>710</v>
      </c>
      <c r="C159" s="188">
        <v>91003630265</v>
      </c>
      <c r="D159" s="292" t="s">
        <v>711</v>
      </c>
      <c r="E159" s="163" t="s">
        <v>712</v>
      </c>
      <c r="F159" s="162" t="s">
        <v>713</v>
      </c>
      <c r="G159" s="162" t="s">
        <v>714</v>
      </c>
      <c r="H159" s="50">
        <v>3</v>
      </c>
      <c r="I159" s="69" t="s">
        <v>47</v>
      </c>
      <c r="J159" s="70">
        <v>8374.26</v>
      </c>
      <c r="K159" s="70">
        <v>33292.86</v>
      </c>
      <c r="L159" s="71">
        <v>41667.120000000003</v>
      </c>
      <c r="M159" s="282">
        <v>13947.29</v>
      </c>
      <c r="N159" s="71"/>
      <c r="O159" s="71">
        <v>27719.83</v>
      </c>
      <c r="P159" s="71"/>
      <c r="Q159" s="71">
        <v>27719.83</v>
      </c>
      <c r="R159" s="122">
        <v>14027.499881670001</v>
      </c>
      <c r="S159" s="71">
        <v>14027.5</v>
      </c>
      <c r="T159" s="162">
        <v>41747.33</v>
      </c>
      <c r="U159" s="72" t="s">
        <v>47</v>
      </c>
      <c r="V159" s="102">
        <v>1669.89</v>
      </c>
      <c r="W159" s="73">
        <v>2</v>
      </c>
      <c r="X159" s="74">
        <v>40075.440000000002</v>
      </c>
      <c r="Y159" s="215"/>
      <c r="Z159" s="327"/>
      <c r="AA159" s="331" t="s">
        <v>1077</v>
      </c>
      <c r="AB159" s="7"/>
    </row>
    <row r="160" spans="1:28" ht="28.5" customHeight="1" x14ac:dyDescent="0.2">
      <c r="A160" s="41">
        <v>149</v>
      </c>
      <c r="B160" s="162" t="s">
        <v>715</v>
      </c>
      <c r="C160" s="185" t="s">
        <v>716</v>
      </c>
      <c r="D160" s="292" t="s">
        <v>717</v>
      </c>
      <c r="E160" s="162" t="s">
        <v>712</v>
      </c>
      <c r="F160" s="162" t="s">
        <v>151</v>
      </c>
      <c r="G160" s="162" t="s">
        <v>718</v>
      </c>
      <c r="H160" s="50">
        <v>3</v>
      </c>
      <c r="I160" s="69" t="s">
        <v>47</v>
      </c>
      <c r="J160" s="70">
        <v>8374.26</v>
      </c>
      <c r="K160" s="70">
        <v>33292.86</v>
      </c>
      <c r="L160" s="71">
        <v>41667.120000000003</v>
      </c>
      <c r="M160" s="282">
        <v>13947.29</v>
      </c>
      <c r="N160" s="71"/>
      <c r="O160" s="71">
        <v>27719.83</v>
      </c>
      <c r="P160" s="71"/>
      <c r="Q160" s="71">
        <v>27719.83</v>
      </c>
      <c r="R160" s="122">
        <v>14027.499881670001</v>
      </c>
      <c r="S160" s="71">
        <v>14027.5</v>
      </c>
      <c r="T160" s="162">
        <v>41747.33</v>
      </c>
      <c r="U160" s="72" t="s">
        <v>47</v>
      </c>
      <c r="V160" s="102">
        <v>1669.89</v>
      </c>
      <c r="W160" s="73">
        <v>2</v>
      </c>
      <c r="X160" s="74">
        <v>40075.440000000002</v>
      </c>
      <c r="Y160" s="215"/>
      <c r="Z160" s="327"/>
      <c r="AA160" s="331" t="s">
        <v>1077</v>
      </c>
      <c r="AB160" s="7"/>
    </row>
    <row r="161" spans="1:28" ht="28.5" customHeight="1" x14ac:dyDescent="0.2">
      <c r="A161" s="50">
        <v>150</v>
      </c>
      <c r="B161" s="162" t="s">
        <v>719</v>
      </c>
      <c r="C161" s="185" t="s">
        <v>720</v>
      </c>
      <c r="D161" s="292" t="s">
        <v>721</v>
      </c>
      <c r="E161" s="162" t="s">
        <v>722</v>
      </c>
      <c r="F161" s="162" t="s">
        <v>723</v>
      </c>
      <c r="G161" s="162" t="s">
        <v>723</v>
      </c>
      <c r="H161" s="50">
        <v>3</v>
      </c>
      <c r="I161" s="69" t="s">
        <v>47</v>
      </c>
      <c r="J161" s="70">
        <v>8374.26</v>
      </c>
      <c r="K161" s="70">
        <v>33292.86</v>
      </c>
      <c r="L161" s="71">
        <v>41667.120000000003</v>
      </c>
      <c r="M161" s="282">
        <v>13947.29</v>
      </c>
      <c r="N161" s="71"/>
      <c r="O161" s="71">
        <v>27719.83</v>
      </c>
      <c r="P161" s="71"/>
      <c r="Q161" s="71">
        <v>27719.83</v>
      </c>
      <c r="R161" s="122">
        <v>14027.499881670001</v>
      </c>
      <c r="S161" s="71">
        <v>14027.5</v>
      </c>
      <c r="T161" s="162">
        <v>41747.33</v>
      </c>
      <c r="U161" s="72" t="s">
        <v>47</v>
      </c>
      <c r="V161" s="102">
        <v>1669.89</v>
      </c>
      <c r="W161" s="73">
        <v>2</v>
      </c>
      <c r="X161" s="74">
        <v>40075.440000000002</v>
      </c>
      <c r="Y161" s="215"/>
      <c r="Z161" s="327"/>
      <c r="AA161" s="331" t="s">
        <v>1077</v>
      </c>
      <c r="AB161" s="7"/>
    </row>
    <row r="162" spans="1:28" ht="28.5" customHeight="1" x14ac:dyDescent="0.2">
      <c r="A162" s="41">
        <v>151</v>
      </c>
      <c r="B162" s="162" t="s">
        <v>724</v>
      </c>
      <c r="C162" s="185" t="s">
        <v>725</v>
      </c>
      <c r="D162" s="301" t="s">
        <v>726</v>
      </c>
      <c r="E162" s="162" t="s">
        <v>727</v>
      </c>
      <c r="F162" s="162" t="s">
        <v>135</v>
      </c>
      <c r="G162" s="162" t="s">
        <v>728</v>
      </c>
      <c r="H162" s="50">
        <v>4</v>
      </c>
      <c r="I162" s="69" t="s">
        <v>47</v>
      </c>
      <c r="J162" s="70">
        <v>8374.26</v>
      </c>
      <c r="K162" s="70">
        <v>44390.48</v>
      </c>
      <c r="L162" s="71">
        <v>52764.740000000005</v>
      </c>
      <c r="M162" s="282">
        <v>17663.849999999999</v>
      </c>
      <c r="N162" s="71"/>
      <c r="O162" s="71">
        <v>35100.890000000007</v>
      </c>
      <c r="P162" s="71"/>
      <c r="Q162" s="71">
        <v>35100.890000000007</v>
      </c>
      <c r="R162" s="122">
        <v>17763.583950759999</v>
      </c>
      <c r="S162" s="71">
        <v>17763.580000000002</v>
      </c>
      <c r="T162" s="162">
        <v>52864.470000000008</v>
      </c>
      <c r="U162" s="72" t="s">
        <v>47</v>
      </c>
      <c r="V162" s="102">
        <v>2114.58</v>
      </c>
      <c r="W162" s="73">
        <v>2</v>
      </c>
      <c r="X162" s="74">
        <v>50747.890000000007</v>
      </c>
      <c r="Y162" s="215"/>
      <c r="Z162" s="327"/>
      <c r="AA162" s="331" t="s">
        <v>1077</v>
      </c>
      <c r="AB162" s="7"/>
    </row>
    <row r="163" spans="1:28" ht="28.5" customHeight="1" x14ac:dyDescent="0.2">
      <c r="A163" s="50">
        <v>152</v>
      </c>
      <c r="B163" s="164" t="s">
        <v>729</v>
      </c>
      <c r="C163" s="190" t="s">
        <v>730</v>
      </c>
      <c r="D163" s="297" t="s">
        <v>731</v>
      </c>
      <c r="E163" s="164" t="s">
        <v>727</v>
      </c>
      <c r="F163" s="164" t="s">
        <v>732</v>
      </c>
      <c r="G163" s="164" t="s">
        <v>733</v>
      </c>
      <c r="H163" s="148">
        <v>4</v>
      </c>
      <c r="I163" s="75" t="s">
        <v>47</v>
      </c>
      <c r="J163" s="70">
        <v>8374.26</v>
      </c>
      <c r="K163" s="70">
        <v>44390.48</v>
      </c>
      <c r="L163" s="76">
        <v>52764.740000000005</v>
      </c>
      <c r="M163" s="285">
        <v>17663.849999999999</v>
      </c>
      <c r="N163" s="76"/>
      <c r="O163" s="76">
        <v>35100.890000000007</v>
      </c>
      <c r="P163" s="76"/>
      <c r="Q163" s="76">
        <v>35100.890000000007</v>
      </c>
      <c r="R163" s="123">
        <v>17763.583950759999</v>
      </c>
      <c r="S163" s="76">
        <v>17763.580000000002</v>
      </c>
      <c r="T163" s="164">
        <v>52864.470000000008</v>
      </c>
      <c r="U163" s="77" t="s">
        <v>47</v>
      </c>
      <c r="V163" s="78">
        <v>2114.58</v>
      </c>
      <c r="W163" s="70">
        <v>2</v>
      </c>
      <c r="X163" s="79">
        <v>50747.890000000007</v>
      </c>
      <c r="Y163" s="215"/>
      <c r="Z163" s="327"/>
      <c r="AA163" s="331" t="s">
        <v>1077</v>
      </c>
      <c r="AB163" s="7"/>
    </row>
    <row r="164" spans="1:28" ht="28.5" customHeight="1" x14ac:dyDescent="0.2">
      <c r="A164" s="41">
        <v>153</v>
      </c>
      <c r="B164" s="162" t="s">
        <v>734</v>
      </c>
      <c r="C164" s="185" t="s">
        <v>735</v>
      </c>
      <c r="D164" s="292" t="s">
        <v>736</v>
      </c>
      <c r="E164" s="162" t="s">
        <v>727</v>
      </c>
      <c r="F164" s="163" t="s">
        <v>737</v>
      </c>
      <c r="G164" s="163" t="s">
        <v>738</v>
      </c>
      <c r="H164" s="50">
        <v>3</v>
      </c>
      <c r="I164" s="69" t="s">
        <v>47</v>
      </c>
      <c r="J164" s="73">
        <v>8374.26</v>
      </c>
      <c r="K164" s="73">
        <v>33292.86</v>
      </c>
      <c r="L164" s="71">
        <v>41667.120000000003</v>
      </c>
      <c r="M164" s="282">
        <v>13947.29</v>
      </c>
      <c r="N164" s="71"/>
      <c r="O164" s="71">
        <v>27719.83</v>
      </c>
      <c r="P164" s="71"/>
      <c r="Q164" s="71">
        <v>27719.83</v>
      </c>
      <c r="R164" s="122">
        <v>14027.499881670001</v>
      </c>
      <c r="S164" s="71">
        <v>14027.5</v>
      </c>
      <c r="T164" s="162">
        <v>41747.33</v>
      </c>
      <c r="U164" s="72" t="s">
        <v>47</v>
      </c>
      <c r="V164" s="73">
        <v>1669.89</v>
      </c>
      <c r="W164" s="73">
        <v>2</v>
      </c>
      <c r="X164" s="74">
        <v>40075.440000000002</v>
      </c>
      <c r="Y164" s="215"/>
      <c r="Z164" s="327"/>
      <c r="AA164" s="331" t="s">
        <v>1077</v>
      </c>
      <c r="AB164" s="7"/>
    </row>
    <row r="165" spans="1:28" ht="28.5" customHeight="1" x14ac:dyDescent="0.2">
      <c r="A165" s="50">
        <v>154</v>
      </c>
      <c r="B165" s="162" t="s">
        <v>739</v>
      </c>
      <c r="C165" s="188">
        <v>83003050263</v>
      </c>
      <c r="D165" s="292" t="s">
        <v>740</v>
      </c>
      <c r="E165" s="162" t="s">
        <v>741</v>
      </c>
      <c r="F165" s="162" t="s">
        <v>102</v>
      </c>
      <c r="G165" s="162" t="s">
        <v>742</v>
      </c>
      <c r="H165" s="50">
        <v>3</v>
      </c>
      <c r="I165" s="69" t="s">
        <v>47</v>
      </c>
      <c r="J165" s="70">
        <v>8374.26</v>
      </c>
      <c r="K165" s="70">
        <v>33292.86</v>
      </c>
      <c r="L165" s="71">
        <v>41667.120000000003</v>
      </c>
      <c r="M165" s="282">
        <v>13947.29</v>
      </c>
      <c r="N165" s="71"/>
      <c r="O165" s="71">
        <v>27719.83</v>
      </c>
      <c r="P165" s="71"/>
      <c r="Q165" s="71">
        <v>27719.83</v>
      </c>
      <c r="R165" s="122">
        <v>14027.499881670001</v>
      </c>
      <c r="S165" s="71">
        <v>14027.5</v>
      </c>
      <c r="T165" s="162">
        <v>41747.33</v>
      </c>
      <c r="U165" s="72" t="s">
        <v>47</v>
      </c>
      <c r="V165" s="102">
        <v>1669.89</v>
      </c>
      <c r="W165" s="73">
        <v>2</v>
      </c>
      <c r="X165" s="74">
        <v>40075.440000000002</v>
      </c>
      <c r="Y165" s="215"/>
      <c r="Z165" s="327"/>
      <c r="AA165" s="331" t="s">
        <v>1077</v>
      </c>
      <c r="AB165" s="7"/>
    </row>
    <row r="166" spans="1:28" ht="28.5" customHeight="1" x14ac:dyDescent="0.2">
      <c r="A166" s="41">
        <v>155</v>
      </c>
      <c r="B166" s="162" t="s">
        <v>743</v>
      </c>
      <c r="C166" s="188" t="s">
        <v>744</v>
      </c>
      <c r="D166" s="292" t="s">
        <v>745</v>
      </c>
      <c r="E166" s="162" t="s">
        <v>741</v>
      </c>
      <c r="F166" s="162" t="s">
        <v>746</v>
      </c>
      <c r="G166" s="162" t="s">
        <v>747</v>
      </c>
      <c r="H166" s="50">
        <v>2</v>
      </c>
      <c r="I166" s="69" t="s">
        <v>47</v>
      </c>
      <c r="J166" s="70">
        <v>8374.26</v>
      </c>
      <c r="K166" s="70">
        <v>22195.24</v>
      </c>
      <c r="L166" s="71">
        <v>30569.5</v>
      </c>
      <c r="M166" s="282">
        <v>10230.73</v>
      </c>
      <c r="N166" s="71"/>
      <c r="O166" s="71">
        <v>20338.77</v>
      </c>
      <c r="P166" s="71"/>
      <c r="Q166" s="71">
        <v>20338.77</v>
      </c>
      <c r="R166" s="122">
        <v>10291.41581258</v>
      </c>
      <c r="S166" s="71">
        <v>10291.42</v>
      </c>
      <c r="T166" s="162">
        <v>30630.190000000002</v>
      </c>
      <c r="U166" s="72" t="s">
        <v>47</v>
      </c>
      <c r="V166" s="102">
        <v>1225.21</v>
      </c>
      <c r="W166" s="73">
        <v>2</v>
      </c>
      <c r="X166" s="74">
        <v>29402.980000000003</v>
      </c>
      <c r="Y166" s="215"/>
      <c r="Z166" s="327"/>
      <c r="AA166" s="331" t="s">
        <v>1077</v>
      </c>
      <c r="AB166" s="7"/>
    </row>
    <row r="167" spans="1:28" ht="28.5" customHeight="1" x14ac:dyDescent="0.2">
      <c r="A167" s="50">
        <v>156</v>
      </c>
      <c r="B167" s="162" t="s">
        <v>748</v>
      </c>
      <c r="C167" s="188" t="s">
        <v>749</v>
      </c>
      <c r="D167" s="292" t="s">
        <v>750</v>
      </c>
      <c r="E167" s="163" t="s">
        <v>741</v>
      </c>
      <c r="F167" s="162" t="s">
        <v>751</v>
      </c>
      <c r="G167" s="162" t="s">
        <v>752</v>
      </c>
      <c r="H167" s="50">
        <v>3</v>
      </c>
      <c r="I167" s="69" t="s">
        <v>47</v>
      </c>
      <c r="J167" s="70">
        <v>8374.26</v>
      </c>
      <c r="K167" s="70">
        <v>33292.86</v>
      </c>
      <c r="L167" s="71">
        <v>41667.120000000003</v>
      </c>
      <c r="M167" s="282">
        <v>13947.29</v>
      </c>
      <c r="N167" s="71"/>
      <c r="O167" s="71">
        <v>27719.83</v>
      </c>
      <c r="P167" s="71"/>
      <c r="Q167" s="71">
        <v>27719.83</v>
      </c>
      <c r="R167" s="122">
        <v>14027.499881670001</v>
      </c>
      <c r="S167" s="71">
        <v>14027.5</v>
      </c>
      <c r="T167" s="162">
        <v>41747.33</v>
      </c>
      <c r="U167" s="72" t="s">
        <v>47</v>
      </c>
      <c r="V167" s="102">
        <v>1669.89</v>
      </c>
      <c r="W167" s="73">
        <v>2</v>
      </c>
      <c r="X167" s="74">
        <v>40075.440000000002</v>
      </c>
      <c r="Y167" s="215"/>
      <c r="Z167" s="327"/>
      <c r="AA167" s="331" t="s">
        <v>1077</v>
      </c>
      <c r="AB167" s="7"/>
    </row>
    <row r="168" spans="1:28" ht="28.5" customHeight="1" x14ac:dyDescent="0.2">
      <c r="A168" s="41">
        <v>157</v>
      </c>
      <c r="B168" s="162" t="s">
        <v>753</v>
      </c>
      <c r="C168" s="188" t="s">
        <v>754</v>
      </c>
      <c r="D168" s="292" t="s">
        <v>755</v>
      </c>
      <c r="E168" s="162" t="s">
        <v>756</v>
      </c>
      <c r="F168" s="162" t="s">
        <v>359</v>
      </c>
      <c r="G168" s="162" t="s">
        <v>757</v>
      </c>
      <c r="H168" s="50">
        <v>1</v>
      </c>
      <c r="I168" s="69" t="s">
        <v>47</v>
      </c>
      <c r="J168" s="70">
        <v>8374.26</v>
      </c>
      <c r="K168" s="70">
        <v>11097.62</v>
      </c>
      <c r="L168" s="71">
        <v>19471.88</v>
      </c>
      <c r="M168" s="282">
        <v>6514.17</v>
      </c>
      <c r="N168" s="71"/>
      <c r="O168" s="71">
        <v>12957.710000000001</v>
      </c>
      <c r="P168" s="71"/>
      <c r="Q168" s="71">
        <v>12957.710000000001</v>
      </c>
      <c r="R168" s="122">
        <v>6555.33174349</v>
      </c>
      <c r="S168" s="71">
        <v>6555.33</v>
      </c>
      <c r="T168" s="162">
        <v>19513.04</v>
      </c>
      <c r="U168" s="72" t="s">
        <v>47</v>
      </c>
      <c r="V168" s="102">
        <v>780.52</v>
      </c>
      <c r="W168" s="73">
        <v>2</v>
      </c>
      <c r="X168" s="74">
        <v>18730.52</v>
      </c>
      <c r="Y168" s="215"/>
      <c r="Z168" s="327"/>
      <c r="AA168" s="331" t="s">
        <v>1077</v>
      </c>
      <c r="AB168" s="7"/>
    </row>
    <row r="169" spans="1:28" ht="28.5" customHeight="1" x14ac:dyDescent="0.2">
      <c r="A169" s="50">
        <v>158</v>
      </c>
      <c r="B169" s="162" t="s">
        <v>758</v>
      </c>
      <c r="C169" s="188" t="s">
        <v>759</v>
      </c>
      <c r="D169" s="292" t="s">
        <v>760</v>
      </c>
      <c r="E169" s="162" t="s">
        <v>756</v>
      </c>
      <c r="F169" s="162" t="s">
        <v>116</v>
      </c>
      <c r="G169" s="162" t="s">
        <v>761</v>
      </c>
      <c r="H169" s="50">
        <v>1</v>
      </c>
      <c r="I169" s="69" t="s">
        <v>47</v>
      </c>
      <c r="J169" s="70">
        <v>8374.26</v>
      </c>
      <c r="K169" s="70">
        <v>11097.62</v>
      </c>
      <c r="L169" s="71">
        <v>19471.88</v>
      </c>
      <c r="M169" s="282">
        <v>10230.73</v>
      </c>
      <c r="N169" s="71"/>
      <c r="O169" s="71">
        <v>9241.1500000000015</v>
      </c>
      <c r="P169" s="71"/>
      <c r="Q169" s="71">
        <v>9241.1500000000015</v>
      </c>
      <c r="R169" s="122">
        <v>6555.33174349</v>
      </c>
      <c r="S169" s="71">
        <v>6555.33</v>
      </c>
      <c r="T169" s="162">
        <v>15796.480000000001</v>
      </c>
      <c r="U169" s="84" t="s">
        <v>47</v>
      </c>
      <c r="V169" s="102">
        <v>631.86</v>
      </c>
      <c r="W169" s="73">
        <v>2</v>
      </c>
      <c r="X169" s="74">
        <v>15162.62</v>
      </c>
      <c r="Y169" s="215"/>
      <c r="Z169" s="327"/>
      <c r="AA169" s="331" t="s">
        <v>1077</v>
      </c>
      <c r="AB169" s="7"/>
    </row>
    <row r="170" spans="1:28" ht="28.5" customHeight="1" x14ac:dyDescent="0.2">
      <c r="A170" s="41">
        <v>159</v>
      </c>
      <c r="B170" s="162" t="s">
        <v>762</v>
      </c>
      <c r="C170" s="188" t="s">
        <v>763</v>
      </c>
      <c r="D170" s="292" t="s">
        <v>764</v>
      </c>
      <c r="E170" s="162" t="s">
        <v>765</v>
      </c>
      <c r="F170" s="162" t="s">
        <v>766</v>
      </c>
      <c r="G170" s="162" t="s">
        <v>767</v>
      </c>
      <c r="H170" s="50">
        <v>2</v>
      </c>
      <c r="I170" s="69" t="s">
        <v>47</v>
      </c>
      <c r="J170" s="70">
        <v>8374.26</v>
      </c>
      <c r="K170" s="70">
        <v>22195.24</v>
      </c>
      <c r="L170" s="71">
        <v>30569.5</v>
      </c>
      <c r="M170" s="282">
        <v>10230.73</v>
      </c>
      <c r="N170" s="71"/>
      <c r="O170" s="71">
        <v>20338.77</v>
      </c>
      <c r="P170" s="71"/>
      <c r="Q170" s="71">
        <v>20338.77</v>
      </c>
      <c r="R170" s="122">
        <v>10291.41581258</v>
      </c>
      <c r="S170" s="71">
        <v>10291.42</v>
      </c>
      <c r="T170" s="162">
        <v>30630.190000000002</v>
      </c>
      <c r="U170" s="72" t="s">
        <v>47</v>
      </c>
      <c r="V170" s="102">
        <v>1225.21</v>
      </c>
      <c r="W170" s="73">
        <v>2</v>
      </c>
      <c r="X170" s="74">
        <v>29402.980000000003</v>
      </c>
      <c r="Y170" s="215"/>
      <c r="Z170" s="327"/>
      <c r="AA170" s="331" t="s">
        <v>1077</v>
      </c>
      <c r="AB170" s="7"/>
    </row>
    <row r="171" spans="1:28" ht="28.5" customHeight="1" x14ac:dyDescent="0.2">
      <c r="A171" s="50">
        <v>160</v>
      </c>
      <c r="B171" s="162" t="s">
        <v>768</v>
      </c>
      <c r="C171" s="188" t="s">
        <v>769</v>
      </c>
      <c r="D171" s="292" t="s">
        <v>770</v>
      </c>
      <c r="E171" s="163" t="s">
        <v>771</v>
      </c>
      <c r="F171" s="162" t="s">
        <v>772</v>
      </c>
      <c r="G171" s="162" t="s">
        <v>773</v>
      </c>
      <c r="H171" s="50">
        <v>3</v>
      </c>
      <c r="I171" s="69" t="s">
        <v>47</v>
      </c>
      <c r="J171" s="70">
        <v>8374.26</v>
      </c>
      <c r="K171" s="70">
        <v>33292.86</v>
      </c>
      <c r="L171" s="71">
        <v>41667.120000000003</v>
      </c>
      <c r="M171" s="282">
        <v>13947.29</v>
      </c>
      <c r="N171" s="71"/>
      <c r="O171" s="71">
        <v>27719.83</v>
      </c>
      <c r="P171" s="71"/>
      <c r="Q171" s="71">
        <v>27719.83</v>
      </c>
      <c r="R171" s="122">
        <v>14027.499881670001</v>
      </c>
      <c r="S171" s="71">
        <v>14027.5</v>
      </c>
      <c r="T171" s="162">
        <v>41747.33</v>
      </c>
      <c r="U171" s="72" t="s">
        <v>47</v>
      </c>
      <c r="V171" s="102">
        <v>1669.89</v>
      </c>
      <c r="W171" s="73">
        <v>2</v>
      </c>
      <c r="X171" s="74">
        <v>40075.440000000002</v>
      </c>
      <c r="Y171" s="215"/>
      <c r="Z171" s="327"/>
      <c r="AA171" s="331" t="s">
        <v>1077</v>
      </c>
      <c r="AB171" s="7"/>
    </row>
    <row r="172" spans="1:28" ht="28.5" customHeight="1" x14ac:dyDescent="0.2">
      <c r="A172" s="41">
        <v>161</v>
      </c>
      <c r="B172" s="162" t="s">
        <v>774</v>
      </c>
      <c r="C172" s="188" t="s">
        <v>775</v>
      </c>
      <c r="D172" s="292" t="s">
        <v>776</v>
      </c>
      <c r="E172" s="162" t="s">
        <v>771</v>
      </c>
      <c r="F172" s="162" t="s">
        <v>777</v>
      </c>
      <c r="G172" s="162" t="s">
        <v>613</v>
      </c>
      <c r="H172" s="50">
        <v>3</v>
      </c>
      <c r="I172" s="69" t="s">
        <v>47</v>
      </c>
      <c r="J172" s="70">
        <v>8374.26</v>
      </c>
      <c r="K172" s="70">
        <v>33292.86</v>
      </c>
      <c r="L172" s="71">
        <v>41667.120000000003</v>
      </c>
      <c r="M172" s="282">
        <v>10230.73</v>
      </c>
      <c r="N172" s="71"/>
      <c r="O172" s="71">
        <v>31436.390000000003</v>
      </c>
      <c r="P172" s="71"/>
      <c r="Q172" s="71">
        <v>31436.390000000003</v>
      </c>
      <c r="R172" s="122">
        <v>14027.499881670001</v>
      </c>
      <c r="S172" s="71">
        <v>14027.5</v>
      </c>
      <c r="T172" s="162">
        <v>45463.89</v>
      </c>
      <c r="U172" s="72" t="s">
        <v>47</v>
      </c>
      <c r="V172" s="102">
        <v>1818.56</v>
      </c>
      <c r="W172" s="73">
        <v>2</v>
      </c>
      <c r="X172" s="74">
        <v>43643.33</v>
      </c>
      <c r="Y172" s="215"/>
      <c r="Z172" s="327"/>
      <c r="AA172" s="331" t="s">
        <v>1077</v>
      </c>
      <c r="AB172" s="7"/>
    </row>
    <row r="173" spans="1:28" ht="28.5" customHeight="1" x14ac:dyDescent="0.2">
      <c r="A173" s="50">
        <v>162</v>
      </c>
      <c r="B173" s="162" t="s">
        <v>778</v>
      </c>
      <c r="C173" s="185" t="s">
        <v>779</v>
      </c>
      <c r="D173" s="292" t="s">
        <v>780</v>
      </c>
      <c r="E173" s="162" t="s">
        <v>781</v>
      </c>
      <c r="F173" s="162" t="s">
        <v>317</v>
      </c>
      <c r="G173" s="162" t="s">
        <v>782</v>
      </c>
      <c r="H173" s="50">
        <v>5</v>
      </c>
      <c r="I173" s="69" t="s">
        <v>47</v>
      </c>
      <c r="J173" s="70">
        <v>8374.26</v>
      </c>
      <c r="K173" s="70">
        <v>55488.1</v>
      </c>
      <c r="L173" s="71">
        <v>63862.36</v>
      </c>
      <c r="M173" s="282">
        <v>21380.41</v>
      </c>
      <c r="N173" s="71"/>
      <c r="O173" s="71">
        <v>42481.95</v>
      </c>
      <c r="P173" s="71"/>
      <c r="Q173" s="71">
        <v>42481.95</v>
      </c>
      <c r="R173" s="122">
        <v>21499.66801985</v>
      </c>
      <c r="S173" s="71">
        <v>21499.67</v>
      </c>
      <c r="T173" s="162">
        <v>63981.619999999995</v>
      </c>
      <c r="U173" s="72" t="s">
        <v>47</v>
      </c>
      <c r="V173" s="102">
        <v>2559.2600000000002</v>
      </c>
      <c r="W173" s="73">
        <v>2</v>
      </c>
      <c r="X173" s="74">
        <v>61420.359999999993</v>
      </c>
      <c r="Y173" s="215"/>
      <c r="Z173" s="327"/>
      <c r="AA173" s="331" t="s">
        <v>1077</v>
      </c>
      <c r="AB173" s="7"/>
    </row>
    <row r="174" spans="1:28" ht="28.5" customHeight="1" thickBot="1" x14ac:dyDescent="0.25">
      <c r="A174" s="40">
        <v>163</v>
      </c>
      <c r="B174" s="164" t="s">
        <v>783</v>
      </c>
      <c r="C174" s="190" t="s">
        <v>784</v>
      </c>
      <c r="D174" s="297" t="s">
        <v>785</v>
      </c>
      <c r="E174" s="164" t="s">
        <v>781</v>
      </c>
      <c r="F174" s="164" t="s">
        <v>107</v>
      </c>
      <c r="G174" s="164" t="s">
        <v>786</v>
      </c>
      <c r="H174" s="148">
        <v>2</v>
      </c>
      <c r="I174" s="75" t="s">
        <v>47</v>
      </c>
      <c r="J174" s="70">
        <v>8374.26</v>
      </c>
      <c r="K174" s="70">
        <v>22195.24</v>
      </c>
      <c r="L174" s="76">
        <v>30569.5</v>
      </c>
      <c r="M174" s="285">
        <v>13947.29</v>
      </c>
      <c r="N174" s="76"/>
      <c r="O174" s="76">
        <v>16622.21</v>
      </c>
      <c r="P174" s="76"/>
      <c r="Q174" s="76">
        <v>16622.21</v>
      </c>
      <c r="R174" s="123">
        <v>10291.41581258</v>
      </c>
      <c r="S174" s="76">
        <v>10291.42</v>
      </c>
      <c r="T174" s="164">
        <v>26913.629999999997</v>
      </c>
      <c r="U174" s="77" t="s">
        <v>47</v>
      </c>
      <c r="V174" s="78">
        <v>1076.55</v>
      </c>
      <c r="W174" s="70">
        <v>2</v>
      </c>
      <c r="X174" s="79">
        <v>25835.079999999998</v>
      </c>
      <c r="Y174" s="216"/>
      <c r="Z174" s="218"/>
      <c r="AA174" s="331" t="s">
        <v>1077</v>
      </c>
      <c r="AB174" s="7"/>
    </row>
    <row r="175" spans="1:28" ht="28.5" customHeight="1" x14ac:dyDescent="0.2">
      <c r="A175" s="23">
        <v>164</v>
      </c>
      <c r="B175" s="156" t="s">
        <v>787</v>
      </c>
      <c r="C175" s="195" t="s">
        <v>788</v>
      </c>
      <c r="D175" s="291" t="s">
        <v>789</v>
      </c>
      <c r="E175" s="156" t="s">
        <v>790</v>
      </c>
      <c r="F175" s="156" t="s">
        <v>791</v>
      </c>
      <c r="G175" s="156" t="s">
        <v>792</v>
      </c>
      <c r="H175" s="42">
        <v>2</v>
      </c>
      <c r="I175" s="52" t="s">
        <v>47</v>
      </c>
      <c r="J175" s="53">
        <v>8374.26</v>
      </c>
      <c r="K175" s="53">
        <v>22195.24</v>
      </c>
      <c r="L175" s="53">
        <v>30569.5</v>
      </c>
      <c r="M175" s="279">
        <v>10230.73</v>
      </c>
      <c r="N175" s="53"/>
      <c r="O175" s="53">
        <v>20338.77</v>
      </c>
      <c r="P175" s="53"/>
      <c r="Q175" s="53">
        <v>20338.77</v>
      </c>
      <c r="R175" s="118">
        <v>10291.41581258</v>
      </c>
      <c r="S175" s="54">
        <v>10291.42</v>
      </c>
      <c r="T175" s="156">
        <v>30630.190000000002</v>
      </c>
      <c r="U175" s="80" t="s">
        <v>47</v>
      </c>
      <c r="V175" s="55"/>
      <c r="W175" s="55"/>
      <c r="X175" s="55"/>
      <c r="Y175" s="218"/>
      <c r="Z175" s="325"/>
      <c r="AA175" s="331"/>
      <c r="AB175" s="7"/>
    </row>
    <row r="176" spans="1:28" ht="28.5" customHeight="1" x14ac:dyDescent="0.2">
      <c r="A176" s="24">
        <v>165</v>
      </c>
      <c r="B176" s="158" t="s">
        <v>793</v>
      </c>
      <c r="C176" s="188" t="s">
        <v>788</v>
      </c>
      <c r="D176" s="292" t="s">
        <v>789</v>
      </c>
      <c r="E176" s="158" t="s">
        <v>790</v>
      </c>
      <c r="F176" s="158" t="s">
        <v>794</v>
      </c>
      <c r="G176" s="158" t="s">
        <v>792</v>
      </c>
      <c r="H176" s="131">
        <v>6</v>
      </c>
      <c r="I176" s="56" t="s">
        <v>47</v>
      </c>
      <c r="J176" s="57">
        <v>8374.26</v>
      </c>
      <c r="K176" s="57">
        <v>66585.72</v>
      </c>
      <c r="L176" s="57">
        <v>74959.98</v>
      </c>
      <c r="M176" s="280">
        <v>25096.98</v>
      </c>
      <c r="N176" s="57"/>
      <c r="O176" s="57">
        <v>49863</v>
      </c>
      <c r="P176" s="57"/>
      <c r="Q176" s="57">
        <v>49863</v>
      </c>
      <c r="R176" s="119">
        <v>25235.752088929999</v>
      </c>
      <c r="S176" s="58">
        <v>25235.74</v>
      </c>
      <c r="T176" s="158">
        <v>75098.740000000005</v>
      </c>
      <c r="U176" s="81" t="s">
        <v>47</v>
      </c>
      <c r="V176" s="82"/>
      <c r="W176" s="82"/>
      <c r="X176" s="82"/>
      <c r="Y176" s="220"/>
      <c r="Z176" s="326"/>
      <c r="AA176" s="331"/>
      <c r="AB176" s="7"/>
    </row>
    <row r="177" spans="1:28" ht="28.5" customHeight="1" thickBot="1" x14ac:dyDescent="0.25">
      <c r="A177" s="29"/>
      <c r="B177" s="167"/>
      <c r="C177" s="196"/>
      <c r="D177" s="290"/>
      <c r="E177" s="167"/>
      <c r="F177" s="167"/>
      <c r="G177" s="167"/>
      <c r="H177" s="37"/>
      <c r="I177" s="37"/>
      <c r="J177" s="182"/>
      <c r="K177" s="182"/>
      <c r="L177" s="182"/>
      <c r="M177" s="182"/>
      <c r="N177" s="182"/>
      <c r="O177" s="182"/>
      <c r="P177" s="182"/>
      <c r="Q177" s="182"/>
      <c r="R177" s="125"/>
      <c r="S177" s="27"/>
      <c r="T177" s="165">
        <v>105728.93000000001</v>
      </c>
      <c r="U177" s="62" t="s">
        <v>47</v>
      </c>
      <c r="V177" s="63">
        <v>4229.16</v>
      </c>
      <c r="W177" s="63">
        <v>2</v>
      </c>
      <c r="X177" s="214">
        <v>101497.77</v>
      </c>
      <c r="Y177" s="217"/>
      <c r="Z177" s="220"/>
      <c r="AA177" s="331" t="s">
        <v>1077</v>
      </c>
      <c r="AB177" s="7"/>
    </row>
    <row r="178" spans="1:28" ht="28.5" customHeight="1" x14ac:dyDescent="0.2">
      <c r="A178" s="41">
        <v>166</v>
      </c>
      <c r="B178" s="161" t="s">
        <v>795</v>
      </c>
      <c r="C178" s="197" t="s">
        <v>796</v>
      </c>
      <c r="D178" s="294" t="s">
        <v>797</v>
      </c>
      <c r="E178" s="161" t="s">
        <v>790</v>
      </c>
      <c r="F178" s="161" t="s">
        <v>798</v>
      </c>
      <c r="G178" s="161" t="s">
        <v>799</v>
      </c>
      <c r="H178" s="41">
        <v>2</v>
      </c>
      <c r="I178" s="64" t="s">
        <v>47</v>
      </c>
      <c r="J178" s="65">
        <v>8374.26</v>
      </c>
      <c r="K178" s="65">
        <v>22195.24</v>
      </c>
      <c r="L178" s="66">
        <v>30569.5</v>
      </c>
      <c r="M178" s="281">
        <v>10230.73</v>
      </c>
      <c r="N178" s="66"/>
      <c r="O178" s="66">
        <v>20338.77</v>
      </c>
      <c r="P178" s="66"/>
      <c r="Q178" s="66">
        <v>20338.77</v>
      </c>
      <c r="R178" s="121">
        <v>10291.41581258</v>
      </c>
      <c r="S178" s="66">
        <v>10291.42</v>
      </c>
      <c r="T178" s="161">
        <v>30630.190000000002</v>
      </c>
      <c r="U178" s="67" t="s">
        <v>47</v>
      </c>
      <c r="V178" s="102">
        <v>1225.21</v>
      </c>
      <c r="W178" s="68">
        <v>2</v>
      </c>
      <c r="X178" s="111">
        <v>29402.980000000003</v>
      </c>
      <c r="Y178" s="217"/>
      <c r="Z178" s="220"/>
      <c r="AA178" s="331" t="s">
        <v>1077</v>
      </c>
      <c r="AB178" s="7"/>
    </row>
    <row r="179" spans="1:28" ht="28.5" customHeight="1" x14ac:dyDescent="0.2">
      <c r="A179" s="41">
        <v>167</v>
      </c>
      <c r="B179" s="162" t="s">
        <v>800</v>
      </c>
      <c r="C179" s="188" t="s">
        <v>801</v>
      </c>
      <c r="D179" s="292" t="s">
        <v>802</v>
      </c>
      <c r="E179" s="163" t="s">
        <v>803</v>
      </c>
      <c r="F179" s="162" t="s">
        <v>804</v>
      </c>
      <c r="G179" s="162" t="s">
        <v>805</v>
      </c>
      <c r="H179" s="50">
        <v>4</v>
      </c>
      <c r="I179" s="69" t="s">
        <v>47</v>
      </c>
      <c r="J179" s="70">
        <v>8374.26</v>
      </c>
      <c r="K179" s="70">
        <v>44390.48</v>
      </c>
      <c r="L179" s="71">
        <v>52764.740000000005</v>
      </c>
      <c r="M179" s="282">
        <v>21380.41</v>
      </c>
      <c r="N179" s="71"/>
      <c r="O179" s="71">
        <v>31384.330000000005</v>
      </c>
      <c r="P179" s="71"/>
      <c r="Q179" s="71">
        <v>31384.330000000005</v>
      </c>
      <c r="R179" s="122">
        <v>17763.583950759999</v>
      </c>
      <c r="S179" s="71">
        <v>17763.580000000002</v>
      </c>
      <c r="T179" s="162">
        <v>49147.91</v>
      </c>
      <c r="U179" s="72" t="s">
        <v>47</v>
      </c>
      <c r="V179" s="102">
        <v>1965.92</v>
      </c>
      <c r="W179" s="73">
        <v>2</v>
      </c>
      <c r="X179" s="74">
        <v>47179.990000000005</v>
      </c>
      <c r="Y179" s="215"/>
      <c r="Z179" s="327"/>
      <c r="AA179" s="331" t="s">
        <v>1077</v>
      </c>
      <c r="AB179" s="7"/>
    </row>
    <row r="180" spans="1:28" ht="28.5" customHeight="1" x14ac:dyDescent="0.2">
      <c r="A180" s="50">
        <v>168</v>
      </c>
      <c r="B180" s="162" t="s">
        <v>806</v>
      </c>
      <c r="C180" s="188" t="s">
        <v>807</v>
      </c>
      <c r="D180" s="292" t="s">
        <v>808</v>
      </c>
      <c r="E180" s="163" t="s">
        <v>803</v>
      </c>
      <c r="F180" s="162" t="s">
        <v>809</v>
      </c>
      <c r="G180" s="162" t="s">
        <v>810</v>
      </c>
      <c r="H180" s="50">
        <v>2</v>
      </c>
      <c r="I180" s="69" t="s">
        <v>47</v>
      </c>
      <c r="J180" s="70">
        <v>8374.26</v>
      </c>
      <c r="K180" s="70">
        <v>22195.24</v>
      </c>
      <c r="L180" s="71">
        <v>30569.5</v>
      </c>
      <c r="M180" s="282">
        <v>10230.73</v>
      </c>
      <c r="N180" s="71"/>
      <c r="O180" s="71">
        <v>20338.77</v>
      </c>
      <c r="P180" s="71"/>
      <c r="Q180" s="71">
        <v>20338.77</v>
      </c>
      <c r="R180" s="122">
        <v>10291.41581258</v>
      </c>
      <c r="S180" s="71">
        <v>10291.42</v>
      </c>
      <c r="T180" s="162">
        <v>30630.190000000002</v>
      </c>
      <c r="U180" s="72" t="s">
        <v>47</v>
      </c>
      <c r="V180" s="102">
        <v>1225.21</v>
      </c>
      <c r="W180" s="73">
        <v>2</v>
      </c>
      <c r="X180" s="74">
        <v>29402.980000000003</v>
      </c>
      <c r="Y180" s="215"/>
      <c r="Z180" s="327"/>
      <c r="AA180" s="331" t="s">
        <v>1077</v>
      </c>
      <c r="AB180" s="7"/>
    </row>
    <row r="181" spans="1:28" ht="28.5" customHeight="1" x14ac:dyDescent="0.2">
      <c r="A181" s="41">
        <v>169</v>
      </c>
      <c r="B181" s="162" t="s">
        <v>811</v>
      </c>
      <c r="C181" s="188" t="s">
        <v>812</v>
      </c>
      <c r="D181" s="301" t="s">
        <v>813</v>
      </c>
      <c r="E181" s="162" t="s">
        <v>803</v>
      </c>
      <c r="F181" s="162" t="s">
        <v>814</v>
      </c>
      <c r="G181" s="162" t="s">
        <v>815</v>
      </c>
      <c r="H181" s="50">
        <v>4</v>
      </c>
      <c r="I181" s="69" t="s">
        <v>47</v>
      </c>
      <c r="J181" s="70">
        <v>8374.26</v>
      </c>
      <c r="K181" s="70">
        <v>44390.48</v>
      </c>
      <c r="L181" s="71">
        <v>52764.740000000005</v>
      </c>
      <c r="M181" s="282">
        <v>21380.41</v>
      </c>
      <c r="N181" s="71"/>
      <c r="O181" s="71">
        <v>31384.330000000005</v>
      </c>
      <c r="P181" s="71"/>
      <c r="Q181" s="71">
        <v>31384.330000000005</v>
      </c>
      <c r="R181" s="122">
        <v>17763.583950759999</v>
      </c>
      <c r="S181" s="71">
        <v>17763.580000000002</v>
      </c>
      <c r="T181" s="162">
        <v>49147.91</v>
      </c>
      <c r="U181" s="72" t="s">
        <v>47</v>
      </c>
      <c r="V181" s="102">
        <v>1965.92</v>
      </c>
      <c r="W181" s="73">
        <v>2</v>
      </c>
      <c r="X181" s="74">
        <v>47179.990000000005</v>
      </c>
      <c r="Y181" s="215"/>
      <c r="Z181" s="327"/>
      <c r="AA181" s="331" t="s">
        <v>1077</v>
      </c>
      <c r="AB181" s="7"/>
    </row>
    <row r="182" spans="1:28" ht="28.5" customHeight="1" x14ac:dyDescent="0.2">
      <c r="A182" s="50">
        <v>170</v>
      </c>
      <c r="B182" s="162" t="s">
        <v>816</v>
      </c>
      <c r="C182" s="188" t="s">
        <v>817</v>
      </c>
      <c r="D182" s="292" t="s">
        <v>818</v>
      </c>
      <c r="E182" s="162" t="s">
        <v>819</v>
      </c>
      <c r="F182" s="162" t="s">
        <v>820</v>
      </c>
      <c r="G182" s="162" t="s">
        <v>821</v>
      </c>
      <c r="H182" s="50">
        <v>2</v>
      </c>
      <c r="I182" s="69" t="s">
        <v>47</v>
      </c>
      <c r="J182" s="70">
        <v>8374.26</v>
      </c>
      <c r="K182" s="70">
        <v>22195.24</v>
      </c>
      <c r="L182" s="71">
        <v>30569.5</v>
      </c>
      <c r="M182" s="282">
        <v>10230.73</v>
      </c>
      <c r="N182" s="71"/>
      <c r="O182" s="71">
        <v>20338.77</v>
      </c>
      <c r="P182" s="71"/>
      <c r="Q182" s="71">
        <v>20338.77</v>
      </c>
      <c r="R182" s="122">
        <v>10291.41581258</v>
      </c>
      <c r="S182" s="71">
        <v>10291.42</v>
      </c>
      <c r="T182" s="162">
        <v>30630.190000000002</v>
      </c>
      <c r="U182" s="72" t="s">
        <v>47</v>
      </c>
      <c r="V182" s="102">
        <v>1225.21</v>
      </c>
      <c r="W182" s="73">
        <v>2</v>
      </c>
      <c r="X182" s="74">
        <v>29402.980000000003</v>
      </c>
      <c r="Y182" s="215"/>
      <c r="Z182" s="327"/>
      <c r="AA182" s="331" t="s">
        <v>1077</v>
      </c>
      <c r="AB182" s="7"/>
    </row>
    <row r="183" spans="1:28" ht="28.5" customHeight="1" x14ac:dyDescent="0.2">
      <c r="A183" s="41">
        <v>171</v>
      </c>
      <c r="B183" s="162" t="s">
        <v>822</v>
      </c>
      <c r="C183" s="188" t="s">
        <v>823</v>
      </c>
      <c r="D183" s="292" t="s">
        <v>824</v>
      </c>
      <c r="E183" s="162" t="s">
        <v>819</v>
      </c>
      <c r="F183" s="162" t="s">
        <v>825</v>
      </c>
      <c r="G183" s="162" t="s">
        <v>826</v>
      </c>
      <c r="H183" s="50">
        <v>1</v>
      </c>
      <c r="I183" s="69" t="s">
        <v>47</v>
      </c>
      <c r="J183" s="70">
        <v>8374.26</v>
      </c>
      <c r="K183" s="70">
        <v>11097.62</v>
      </c>
      <c r="L183" s="71">
        <v>19471.88</v>
      </c>
      <c r="M183" s="282">
        <v>10230.73</v>
      </c>
      <c r="N183" s="71"/>
      <c r="O183" s="71">
        <v>9241.1500000000015</v>
      </c>
      <c r="P183" s="71"/>
      <c r="Q183" s="71">
        <v>9241.1500000000015</v>
      </c>
      <c r="R183" s="122">
        <v>6555.33174349</v>
      </c>
      <c r="S183" s="71">
        <v>6555.33</v>
      </c>
      <c r="T183" s="162">
        <v>15796.480000000001</v>
      </c>
      <c r="U183" s="72" t="s">
        <v>47</v>
      </c>
      <c r="V183" s="102">
        <v>631.86</v>
      </c>
      <c r="W183" s="73">
        <v>2</v>
      </c>
      <c r="X183" s="74">
        <v>15162.62</v>
      </c>
      <c r="Y183" s="215"/>
      <c r="Z183" s="327"/>
      <c r="AA183" s="331" t="s">
        <v>1077</v>
      </c>
      <c r="AB183" s="7"/>
    </row>
    <row r="184" spans="1:28" ht="28.5" customHeight="1" x14ac:dyDescent="0.2">
      <c r="A184" s="50">
        <v>172</v>
      </c>
      <c r="B184" s="162" t="s">
        <v>827</v>
      </c>
      <c r="C184" s="188" t="s">
        <v>828</v>
      </c>
      <c r="D184" s="301" t="s">
        <v>829</v>
      </c>
      <c r="E184" s="162" t="s">
        <v>830</v>
      </c>
      <c r="F184" s="162" t="s">
        <v>831</v>
      </c>
      <c r="G184" s="162" t="s">
        <v>832</v>
      </c>
      <c r="H184" s="50">
        <v>3</v>
      </c>
      <c r="I184" s="69" t="s">
        <v>47</v>
      </c>
      <c r="J184" s="70">
        <v>8374.26</v>
      </c>
      <c r="K184" s="70">
        <v>33292.86</v>
      </c>
      <c r="L184" s="71">
        <v>41667.120000000003</v>
      </c>
      <c r="M184" s="282">
        <v>13947.29</v>
      </c>
      <c r="N184" s="71"/>
      <c r="O184" s="71">
        <v>27719.83</v>
      </c>
      <c r="P184" s="71"/>
      <c r="Q184" s="71">
        <v>27719.83</v>
      </c>
      <c r="R184" s="122">
        <v>14027.499881670001</v>
      </c>
      <c r="S184" s="71">
        <v>14027.5</v>
      </c>
      <c r="T184" s="162">
        <v>41747.33</v>
      </c>
      <c r="U184" s="72" t="s">
        <v>47</v>
      </c>
      <c r="V184" s="102">
        <v>1669.89</v>
      </c>
      <c r="W184" s="73">
        <v>2</v>
      </c>
      <c r="X184" s="74">
        <v>40075.440000000002</v>
      </c>
      <c r="Y184" s="215"/>
      <c r="Z184" s="327"/>
      <c r="AA184" s="331" t="s">
        <v>1077</v>
      </c>
      <c r="AB184" s="7"/>
    </row>
    <row r="185" spans="1:28" ht="28.5" customHeight="1" x14ac:dyDescent="0.2">
      <c r="A185" s="41">
        <v>173</v>
      </c>
      <c r="B185" s="162" t="s">
        <v>833</v>
      </c>
      <c r="C185" s="188" t="s">
        <v>834</v>
      </c>
      <c r="D185" s="292" t="s">
        <v>835</v>
      </c>
      <c r="E185" s="162" t="s">
        <v>830</v>
      </c>
      <c r="F185" s="162" t="s">
        <v>359</v>
      </c>
      <c r="G185" s="162" t="s">
        <v>836</v>
      </c>
      <c r="H185" s="50">
        <v>4</v>
      </c>
      <c r="I185" s="69" t="s">
        <v>47</v>
      </c>
      <c r="J185" s="70">
        <v>8374.26</v>
      </c>
      <c r="K185" s="70">
        <v>44390.48</v>
      </c>
      <c r="L185" s="71">
        <v>52764.740000000005</v>
      </c>
      <c r="M185" s="282">
        <v>17663.849999999999</v>
      </c>
      <c r="N185" s="71"/>
      <c r="O185" s="71">
        <v>35100.890000000007</v>
      </c>
      <c r="P185" s="71"/>
      <c r="Q185" s="71">
        <v>35100.890000000007</v>
      </c>
      <c r="R185" s="122">
        <v>17763.583950759999</v>
      </c>
      <c r="S185" s="71">
        <v>17763.580000000002</v>
      </c>
      <c r="T185" s="162">
        <v>52864.470000000008</v>
      </c>
      <c r="U185" s="72" t="s">
        <v>47</v>
      </c>
      <c r="V185" s="102">
        <v>2114.58</v>
      </c>
      <c r="W185" s="73">
        <v>2</v>
      </c>
      <c r="X185" s="74">
        <v>50747.890000000007</v>
      </c>
      <c r="Y185" s="215"/>
      <c r="Z185" s="327"/>
      <c r="AA185" s="331" t="s">
        <v>1077</v>
      </c>
      <c r="AB185" s="7"/>
    </row>
    <row r="186" spans="1:28" ht="28.5" customHeight="1" x14ac:dyDescent="0.2">
      <c r="A186" s="50">
        <v>174</v>
      </c>
      <c r="B186" s="162" t="s">
        <v>837</v>
      </c>
      <c r="C186" s="188" t="s">
        <v>838</v>
      </c>
      <c r="D186" s="301" t="s">
        <v>839</v>
      </c>
      <c r="E186" s="162" t="s">
        <v>830</v>
      </c>
      <c r="F186" s="162" t="s">
        <v>840</v>
      </c>
      <c r="G186" s="162" t="s">
        <v>841</v>
      </c>
      <c r="H186" s="50">
        <v>3</v>
      </c>
      <c r="I186" s="69" t="s">
        <v>47</v>
      </c>
      <c r="J186" s="70">
        <v>8374.26</v>
      </c>
      <c r="K186" s="70">
        <v>33292.86</v>
      </c>
      <c r="L186" s="71">
        <v>41667.120000000003</v>
      </c>
      <c r="M186" s="282">
        <v>13947.29</v>
      </c>
      <c r="N186" s="71"/>
      <c r="O186" s="71">
        <v>27719.83</v>
      </c>
      <c r="P186" s="71"/>
      <c r="Q186" s="71">
        <v>27719.83</v>
      </c>
      <c r="R186" s="122">
        <v>14027.499881670001</v>
      </c>
      <c r="S186" s="71">
        <v>14027.5</v>
      </c>
      <c r="T186" s="162">
        <v>41747.33</v>
      </c>
      <c r="U186" s="72" t="s">
        <v>47</v>
      </c>
      <c r="V186" s="102">
        <v>1669.89</v>
      </c>
      <c r="W186" s="73">
        <v>2</v>
      </c>
      <c r="X186" s="74">
        <v>40075.440000000002</v>
      </c>
      <c r="Y186" s="215"/>
      <c r="Z186" s="327"/>
      <c r="AA186" s="331" t="s">
        <v>1077</v>
      </c>
      <c r="AB186" s="7"/>
    </row>
    <row r="187" spans="1:28" ht="28.5" customHeight="1" x14ac:dyDescent="0.2">
      <c r="A187" s="41">
        <v>175</v>
      </c>
      <c r="B187" s="162" t="s">
        <v>842</v>
      </c>
      <c r="C187" s="188" t="s">
        <v>843</v>
      </c>
      <c r="D187" s="301" t="s">
        <v>844</v>
      </c>
      <c r="E187" s="162" t="s">
        <v>830</v>
      </c>
      <c r="F187" s="162" t="s">
        <v>135</v>
      </c>
      <c r="G187" s="162" t="s">
        <v>845</v>
      </c>
      <c r="H187" s="50">
        <v>4</v>
      </c>
      <c r="I187" s="69" t="s">
        <v>47</v>
      </c>
      <c r="J187" s="70">
        <v>8374.26</v>
      </c>
      <c r="K187" s="70">
        <v>44390.48</v>
      </c>
      <c r="L187" s="71">
        <v>52764.740000000005</v>
      </c>
      <c r="M187" s="282">
        <v>13947.29</v>
      </c>
      <c r="N187" s="71"/>
      <c r="O187" s="71">
        <v>38817.450000000004</v>
      </c>
      <c r="P187" s="71"/>
      <c r="Q187" s="71">
        <v>38817.450000000004</v>
      </c>
      <c r="R187" s="122">
        <v>17763.583950759999</v>
      </c>
      <c r="S187" s="71">
        <v>17763.580000000002</v>
      </c>
      <c r="T187" s="162">
        <v>56581.030000000006</v>
      </c>
      <c r="U187" s="72" t="s">
        <v>47</v>
      </c>
      <c r="V187" s="102">
        <v>2263.2399999999998</v>
      </c>
      <c r="W187" s="73">
        <v>2</v>
      </c>
      <c r="X187" s="74">
        <v>54315.790000000008</v>
      </c>
      <c r="Y187" s="215"/>
      <c r="Z187" s="327"/>
      <c r="AA187" s="331" t="s">
        <v>1077</v>
      </c>
      <c r="AB187" s="7"/>
    </row>
    <row r="188" spans="1:28" ht="28.5" customHeight="1" x14ac:dyDescent="0.2">
      <c r="A188" s="50">
        <v>176</v>
      </c>
      <c r="B188" s="162" t="s">
        <v>846</v>
      </c>
      <c r="C188" s="188">
        <v>80009970262</v>
      </c>
      <c r="D188" s="292" t="s">
        <v>847</v>
      </c>
      <c r="E188" s="163" t="s">
        <v>848</v>
      </c>
      <c r="F188" s="162" t="s">
        <v>697</v>
      </c>
      <c r="G188" s="162" t="s">
        <v>849</v>
      </c>
      <c r="H188" s="50">
        <v>2</v>
      </c>
      <c r="I188" s="69" t="s">
        <v>47</v>
      </c>
      <c r="J188" s="70">
        <v>8374.26</v>
      </c>
      <c r="K188" s="70">
        <v>22195.24</v>
      </c>
      <c r="L188" s="71">
        <v>30569.5</v>
      </c>
      <c r="M188" s="282">
        <v>13947.29</v>
      </c>
      <c r="N188" s="71"/>
      <c r="O188" s="71">
        <v>16622.21</v>
      </c>
      <c r="P188" s="71"/>
      <c r="Q188" s="71">
        <v>16622.21</v>
      </c>
      <c r="R188" s="122">
        <v>10291.41581258</v>
      </c>
      <c r="S188" s="71">
        <v>10291.42</v>
      </c>
      <c r="T188" s="162">
        <v>26913.629999999997</v>
      </c>
      <c r="U188" s="84" t="s">
        <v>47</v>
      </c>
      <c r="V188" s="102">
        <v>1076.55</v>
      </c>
      <c r="W188" s="73">
        <v>2</v>
      </c>
      <c r="X188" s="74">
        <v>25835.079999999998</v>
      </c>
      <c r="Y188" s="215"/>
      <c r="Z188" s="327"/>
      <c r="AA188" s="331" t="s">
        <v>1080</v>
      </c>
      <c r="AB188" s="7"/>
    </row>
    <row r="189" spans="1:28" ht="28.5" customHeight="1" x14ac:dyDescent="0.2">
      <c r="A189" s="41">
        <v>177</v>
      </c>
      <c r="B189" s="162" t="s">
        <v>850</v>
      </c>
      <c r="C189" s="188" t="s">
        <v>851</v>
      </c>
      <c r="D189" s="292" t="s">
        <v>852</v>
      </c>
      <c r="E189" s="162" t="s">
        <v>848</v>
      </c>
      <c r="F189" s="162" t="s">
        <v>853</v>
      </c>
      <c r="G189" s="162" t="s">
        <v>854</v>
      </c>
      <c r="H189" s="50">
        <v>3</v>
      </c>
      <c r="I189" s="69" t="s">
        <v>47</v>
      </c>
      <c r="J189" s="70">
        <v>8374.26</v>
      </c>
      <c r="K189" s="70">
        <v>33292.86</v>
      </c>
      <c r="L189" s="71">
        <v>41667.120000000003</v>
      </c>
      <c r="M189" s="282">
        <v>10230.73</v>
      </c>
      <c r="N189" s="71"/>
      <c r="O189" s="71">
        <v>31436.390000000003</v>
      </c>
      <c r="P189" s="71"/>
      <c r="Q189" s="71">
        <v>31436.390000000003</v>
      </c>
      <c r="R189" s="122">
        <v>14027.499881670001</v>
      </c>
      <c r="S189" s="71">
        <v>14027.5</v>
      </c>
      <c r="T189" s="162">
        <v>45463.89</v>
      </c>
      <c r="U189" s="72" t="s">
        <v>47</v>
      </c>
      <c r="V189" s="102">
        <v>1818.56</v>
      </c>
      <c r="W189" s="73">
        <v>2</v>
      </c>
      <c r="X189" s="74">
        <v>43643.33</v>
      </c>
      <c r="Y189" s="215"/>
      <c r="Z189" s="327"/>
      <c r="AA189" s="331" t="s">
        <v>1077</v>
      </c>
      <c r="AB189" s="7"/>
    </row>
    <row r="190" spans="1:28" ht="28.5" customHeight="1" x14ac:dyDescent="0.2">
      <c r="A190" s="50">
        <v>178</v>
      </c>
      <c r="B190" s="162" t="s">
        <v>855</v>
      </c>
      <c r="C190" s="188" t="s">
        <v>856</v>
      </c>
      <c r="D190" s="292" t="s">
        <v>857</v>
      </c>
      <c r="E190" s="162" t="s">
        <v>848</v>
      </c>
      <c r="F190" s="162" t="s">
        <v>858</v>
      </c>
      <c r="G190" s="162" t="s">
        <v>859</v>
      </c>
      <c r="H190" s="50">
        <v>5</v>
      </c>
      <c r="I190" s="69" t="s">
        <v>47</v>
      </c>
      <c r="J190" s="70">
        <v>8374.26</v>
      </c>
      <c r="K190" s="70">
        <v>55488.1</v>
      </c>
      <c r="L190" s="71">
        <v>63862.36</v>
      </c>
      <c r="M190" s="282">
        <v>17663.849999999999</v>
      </c>
      <c r="N190" s="71"/>
      <c r="O190" s="71">
        <v>46198.51</v>
      </c>
      <c r="P190" s="71"/>
      <c r="Q190" s="71">
        <v>46198.51</v>
      </c>
      <c r="R190" s="122">
        <v>21499.66801985</v>
      </c>
      <c r="S190" s="71">
        <v>21499.67</v>
      </c>
      <c r="T190" s="162">
        <v>67698.179999999993</v>
      </c>
      <c r="U190" s="72" t="s">
        <v>47</v>
      </c>
      <c r="V190" s="102">
        <v>2707.93</v>
      </c>
      <c r="W190" s="73">
        <v>2</v>
      </c>
      <c r="X190" s="74">
        <v>64988.249999999993</v>
      </c>
      <c r="Y190" s="215"/>
      <c r="Z190" s="327"/>
      <c r="AA190" s="331" t="s">
        <v>1077</v>
      </c>
      <c r="AB190" s="7"/>
    </row>
    <row r="191" spans="1:28" ht="28.5" customHeight="1" x14ac:dyDescent="0.2">
      <c r="A191" s="41">
        <v>179</v>
      </c>
      <c r="B191" s="162" t="s">
        <v>860</v>
      </c>
      <c r="C191" s="188" t="s">
        <v>861</v>
      </c>
      <c r="D191" s="292" t="s">
        <v>862</v>
      </c>
      <c r="E191" s="162" t="s">
        <v>848</v>
      </c>
      <c r="F191" s="162" t="s">
        <v>863</v>
      </c>
      <c r="G191" s="162" t="s">
        <v>864</v>
      </c>
      <c r="H191" s="50">
        <v>4</v>
      </c>
      <c r="I191" s="69" t="s">
        <v>47</v>
      </c>
      <c r="J191" s="70">
        <v>8374.26</v>
      </c>
      <c r="K191" s="70">
        <v>44390.48</v>
      </c>
      <c r="L191" s="71">
        <v>52764.740000000005</v>
      </c>
      <c r="M191" s="282">
        <v>17663.849999999999</v>
      </c>
      <c r="N191" s="71"/>
      <c r="O191" s="71">
        <v>35100.890000000007</v>
      </c>
      <c r="P191" s="71"/>
      <c r="Q191" s="71">
        <v>35100.890000000007</v>
      </c>
      <c r="R191" s="122">
        <v>17763.583950759999</v>
      </c>
      <c r="S191" s="71">
        <v>17763.580000000002</v>
      </c>
      <c r="T191" s="162">
        <v>52864.470000000008</v>
      </c>
      <c r="U191" s="72" t="s">
        <v>47</v>
      </c>
      <c r="V191" s="102">
        <v>2114.58</v>
      </c>
      <c r="W191" s="73">
        <v>2</v>
      </c>
      <c r="X191" s="74">
        <v>50747.890000000007</v>
      </c>
      <c r="Y191" s="215"/>
      <c r="Z191" s="327"/>
      <c r="AA191" s="331" t="s">
        <v>1077</v>
      </c>
      <c r="AB191" s="7"/>
    </row>
    <row r="192" spans="1:28" ht="28.5" customHeight="1" thickBot="1" x14ac:dyDescent="0.25">
      <c r="A192" s="41">
        <v>18</v>
      </c>
      <c r="B192" s="164" t="s">
        <v>865</v>
      </c>
      <c r="C192" s="193" t="s">
        <v>866</v>
      </c>
      <c r="D192" s="297" t="s">
        <v>867</v>
      </c>
      <c r="E192" s="164" t="s">
        <v>848</v>
      </c>
      <c r="F192" s="164" t="s">
        <v>868</v>
      </c>
      <c r="G192" s="164" t="s">
        <v>805</v>
      </c>
      <c r="H192" s="148">
        <v>4</v>
      </c>
      <c r="I192" s="75" t="s">
        <v>47</v>
      </c>
      <c r="J192" s="70">
        <v>8374.26</v>
      </c>
      <c r="K192" s="70">
        <v>44390.48</v>
      </c>
      <c r="L192" s="76">
        <v>52764.740000000005</v>
      </c>
      <c r="M192" s="285">
        <v>13947.29</v>
      </c>
      <c r="N192" s="76"/>
      <c r="O192" s="76">
        <v>38817.450000000004</v>
      </c>
      <c r="P192" s="76"/>
      <c r="Q192" s="76">
        <v>38817.450000000004</v>
      </c>
      <c r="R192" s="123">
        <v>17763.583950759999</v>
      </c>
      <c r="S192" s="76">
        <v>17763.580000000002</v>
      </c>
      <c r="T192" s="164">
        <v>56581.030000000006</v>
      </c>
      <c r="U192" s="77" t="s">
        <v>47</v>
      </c>
      <c r="V192" s="78">
        <v>2263.2399999999998</v>
      </c>
      <c r="W192" s="70">
        <v>2</v>
      </c>
      <c r="X192" s="79">
        <v>54315.790000000008</v>
      </c>
      <c r="Y192" s="216"/>
      <c r="Z192" s="218"/>
      <c r="AA192" s="331" t="s">
        <v>1077</v>
      </c>
      <c r="AB192" s="7"/>
    </row>
    <row r="193" spans="1:28" ht="28.5" customHeight="1" x14ac:dyDescent="0.2">
      <c r="A193" s="23">
        <v>181</v>
      </c>
      <c r="B193" s="156" t="s">
        <v>869</v>
      </c>
      <c r="C193" s="195" t="s">
        <v>870</v>
      </c>
      <c r="D193" s="291" t="s">
        <v>871</v>
      </c>
      <c r="E193" s="156" t="s">
        <v>848</v>
      </c>
      <c r="F193" s="156" t="s">
        <v>872</v>
      </c>
      <c r="G193" s="156" t="s">
        <v>873</v>
      </c>
      <c r="H193" s="42">
        <v>5</v>
      </c>
      <c r="I193" s="52" t="s">
        <v>47</v>
      </c>
      <c r="J193" s="53">
        <v>8374.26</v>
      </c>
      <c r="K193" s="53">
        <v>55488.1</v>
      </c>
      <c r="L193" s="53">
        <v>63862.36</v>
      </c>
      <c r="M193" s="279">
        <v>17663.849999999999</v>
      </c>
      <c r="N193" s="53"/>
      <c r="O193" s="53">
        <v>46198.51</v>
      </c>
      <c r="P193" s="53"/>
      <c r="Q193" s="53">
        <v>46198.51</v>
      </c>
      <c r="R193" s="118">
        <v>21499.66801985</v>
      </c>
      <c r="S193" s="54">
        <v>21499.67</v>
      </c>
      <c r="T193" s="156">
        <v>67698.179999999993</v>
      </c>
      <c r="U193" s="80"/>
      <c r="V193" s="55"/>
      <c r="W193" s="55"/>
      <c r="X193" s="55"/>
      <c r="Y193" s="218"/>
      <c r="Z193" s="325"/>
      <c r="AA193" s="331"/>
      <c r="AB193" s="7"/>
    </row>
    <row r="194" spans="1:28" ht="28.5" customHeight="1" x14ac:dyDescent="0.2">
      <c r="A194" s="24">
        <v>182</v>
      </c>
      <c r="B194" s="158" t="s">
        <v>874</v>
      </c>
      <c r="C194" s="188" t="s">
        <v>870</v>
      </c>
      <c r="D194" s="292" t="s">
        <v>871</v>
      </c>
      <c r="E194" s="158" t="s">
        <v>848</v>
      </c>
      <c r="F194" s="158" t="s">
        <v>317</v>
      </c>
      <c r="G194" s="158" t="s">
        <v>873</v>
      </c>
      <c r="H194" s="131">
        <v>3</v>
      </c>
      <c r="I194" s="56" t="s">
        <v>47</v>
      </c>
      <c r="J194" s="57">
        <v>8374.26</v>
      </c>
      <c r="K194" s="57">
        <v>33292.86</v>
      </c>
      <c r="L194" s="57">
        <v>41667.120000000003</v>
      </c>
      <c r="M194" s="280">
        <v>13947.29</v>
      </c>
      <c r="N194" s="57"/>
      <c r="O194" s="57">
        <v>27719.83</v>
      </c>
      <c r="P194" s="57"/>
      <c r="Q194" s="57">
        <v>27719.83</v>
      </c>
      <c r="R194" s="119">
        <v>14027.499881670001</v>
      </c>
      <c r="S194" s="58">
        <v>14027.5</v>
      </c>
      <c r="T194" s="158">
        <v>41747.33</v>
      </c>
      <c r="U194" s="81"/>
      <c r="V194" s="82"/>
      <c r="W194" s="82"/>
      <c r="X194" s="82"/>
      <c r="Y194" s="220"/>
      <c r="Z194" s="326"/>
      <c r="AA194" s="331"/>
      <c r="AB194" s="7"/>
    </row>
    <row r="195" spans="1:28" ht="28.5" customHeight="1" thickBot="1" x14ac:dyDescent="0.25">
      <c r="A195" s="29"/>
      <c r="B195" s="167"/>
      <c r="C195" s="196"/>
      <c r="D195" s="290"/>
      <c r="E195" s="167"/>
      <c r="F195" s="167"/>
      <c r="G195" s="167"/>
      <c r="H195" s="37"/>
      <c r="I195" s="37"/>
      <c r="J195" s="182"/>
      <c r="K195" s="182"/>
      <c r="L195" s="182"/>
      <c r="M195" s="182"/>
      <c r="N195" s="182"/>
      <c r="O195" s="182"/>
      <c r="P195" s="182"/>
      <c r="Q195" s="182"/>
      <c r="R195" s="125"/>
      <c r="S195" s="27"/>
      <c r="T195" s="165">
        <v>109445.51</v>
      </c>
      <c r="U195" s="62" t="s">
        <v>47</v>
      </c>
      <c r="V195" s="63">
        <v>4377.82</v>
      </c>
      <c r="W195" s="63">
        <v>2</v>
      </c>
      <c r="X195" s="214">
        <v>105065.69</v>
      </c>
      <c r="Y195" s="217"/>
      <c r="Z195" s="220"/>
      <c r="AA195" s="331" t="s">
        <v>1077</v>
      </c>
      <c r="AB195" s="7"/>
    </row>
    <row r="196" spans="1:28" ht="28.5" customHeight="1" x14ac:dyDescent="0.2">
      <c r="A196" s="41">
        <v>183</v>
      </c>
      <c r="B196" s="161" t="s">
        <v>875</v>
      </c>
      <c r="C196" s="197" t="s">
        <v>876</v>
      </c>
      <c r="D196" s="292" t="s">
        <v>877</v>
      </c>
      <c r="E196" s="161" t="s">
        <v>848</v>
      </c>
      <c r="F196" s="161" t="s">
        <v>878</v>
      </c>
      <c r="G196" s="161" t="s">
        <v>879</v>
      </c>
      <c r="H196" s="41">
        <v>5</v>
      </c>
      <c r="I196" s="64" t="s">
        <v>47</v>
      </c>
      <c r="J196" s="65">
        <v>8374.26</v>
      </c>
      <c r="K196" s="65">
        <v>55488.1</v>
      </c>
      <c r="L196" s="66">
        <v>63862.36</v>
      </c>
      <c r="M196" s="281">
        <v>21380.41</v>
      </c>
      <c r="N196" s="66"/>
      <c r="O196" s="66">
        <v>42481.95</v>
      </c>
      <c r="P196" s="66"/>
      <c r="Q196" s="66">
        <v>42481.95</v>
      </c>
      <c r="R196" s="121">
        <v>21499.66801985</v>
      </c>
      <c r="S196" s="66">
        <v>21499.67</v>
      </c>
      <c r="T196" s="161">
        <v>63981.619999999995</v>
      </c>
      <c r="U196" s="67" t="s">
        <v>47</v>
      </c>
      <c r="V196" s="102">
        <v>2559.2600000000002</v>
      </c>
      <c r="W196" s="68">
        <v>2</v>
      </c>
      <c r="X196" s="111">
        <v>61420.359999999993</v>
      </c>
      <c r="Y196" s="215"/>
      <c r="Z196" s="327"/>
      <c r="AA196" s="331" t="s">
        <v>1077</v>
      </c>
      <c r="AB196" s="7"/>
    </row>
    <row r="197" spans="1:28" ht="28.5" customHeight="1" x14ac:dyDescent="0.2">
      <c r="A197" s="50">
        <v>184</v>
      </c>
      <c r="B197" s="162" t="s">
        <v>880</v>
      </c>
      <c r="C197" s="188" t="s">
        <v>881</v>
      </c>
      <c r="D197" s="292" t="s">
        <v>882</v>
      </c>
      <c r="E197" s="162" t="s">
        <v>848</v>
      </c>
      <c r="F197" s="162" t="s">
        <v>883</v>
      </c>
      <c r="G197" s="162" t="s">
        <v>884</v>
      </c>
      <c r="H197" s="50">
        <v>3</v>
      </c>
      <c r="I197" s="69" t="s">
        <v>47</v>
      </c>
      <c r="J197" s="70">
        <v>8374.26</v>
      </c>
      <c r="K197" s="70">
        <v>33292.86</v>
      </c>
      <c r="L197" s="71">
        <v>41667.120000000003</v>
      </c>
      <c r="M197" s="282">
        <v>13947.29</v>
      </c>
      <c r="N197" s="71"/>
      <c r="O197" s="71">
        <v>27719.83</v>
      </c>
      <c r="P197" s="71"/>
      <c r="Q197" s="71">
        <v>27719.83</v>
      </c>
      <c r="R197" s="122">
        <v>14027.499881670001</v>
      </c>
      <c r="S197" s="71">
        <v>14027.5</v>
      </c>
      <c r="T197" s="162">
        <v>41747.33</v>
      </c>
      <c r="U197" s="72" t="s">
        <v>47</v>
      </c>
      <c r="V197" s="102">
        <v>1669.89</v>
      </c>
      <c r="W197" s="73">
        <v>2</v>
      </c>
      <c r="X197" s="74">
        <v>40075.440000000002</v>
      </c>
      <c r="Y197" s="215"/>
      <c r="Z197" s="327"/>
      <c r="AA197" s="331" t="s">
        <v>1077</v>
      </c>
      <c r="AB197" s="7"/>
    </row>
    <row r="198" spans="1:28" ht="28.5" customHeight="1" x14ac:dyDescent="0.2">
      <c r="A198" s="41">
        <v>185</v>
      </c>
      <c r="B198" s="162" t="s">
        <v>885</v>
      </c>
      <c r="C198" s="188" t="s">
        <v>886</v>
      </c>
      <c r="D198" s="292" t="s">
        <v>887</v>
      </c>
      <c r="E198" s="163" t="s">
        <v>848</v>
      </c>
      <c r="F198" s="162" t="s">
        <v>888</v>
      </c>
      <c r="G198" s="162" t="s">
        <v>889</v>
      </c>
      <c r="H198" s="50">
        <v>4</v>
      </c>
      <c r="I198" s="69" t="s">
        <v>47</v>
      </c>
      <c r="J198" s="70">
        <v>8374.26</v>
      </c>
      <c r="K198" s="70">
        <v>44390.48</v>
      </c>
      <c r="L198" s="71">
        <v>52764.740000000005</v>
      </c>
      <c r="M198" s="282">
        <v>17663.849999999999</v>
      </c>
      <c r="N198" s="71"/>
      <c r="O198" s="71">
        <v>35100.890000000007</v>
      </c>
      <c r="P198" s="71"/>
      <c r="Q198" s="71">
        <v>35100.890000000007</v>
      </c>
      <c r="R198" s="122">
        <v>17763.583950759999</v>
      </c>
      <c r="S198" s="71">
        <v>17763.580000000002</v>
      </c>
      <c r="T198" s="162">
        <v>52864.470000000008</v>
      </c>
      <c r="U198" s="72" t="s">
        <v>47</v>
      </c>
      <c r="V198" s="102">
        <v>2114.58</v>
      </c>
      <c r="W198" s="73">
        <v>2</v>
      </c>
      <c r="X198" s="74">
        <v>50747.890000000007</v>
      </c>
      <c r="Y198" s="215"/>
      <c r="Z198" s="327"/>
      <c r="AA198" s="331" t="s">
        <v>1077</v>
      </c>
      <c r="AB198" s="7"/>
    </row>
    <row r="199" spans="1:28" ht="28.5" customHeight="1" x14ac:dyDescent="0.2">
      <c r="A199" s="50">
        <v>186</v>
      </c>
      <c r="B199" s="162" t="s">
        <v>890</v>
      </c>
      <c r="C199" s="188" t="s">
        <v>891</v>
      </c>
      <c r="D199" s="292" t="s">
        <v>892</v>
      </c>
      <c r="E199" s="162" t="s">
        <v>848</v>
      </c>
      <c r="F199" s="162" t="s">
        <v>893</v>
      </c>
      <c r="G199" s="162" t="s">
        <v>46</v>
      </c>
      <c r="H199" s="50">
        <v>4</v>
      </c>
      <c r="I199" s="69" t="s">
        <v>47</v>
      </c>
      <c r="J199" s="70">
        <v>8374.26</v>
      </c>
      <c r="K199" s="70">
        <v>44390.48</v>
      </c>
      <c r="L199" s="71">
        <v>52764.740000000005</v>
      </c>
      <c r="M199" s="282">
        <v>17663.849999999999</v>
      </c>
      <c r="N199" s="71"/>
      <c r="O199" s="71">
        <v>35100.890000000007</v>
      </c>
      <c r="P199" s="71"/>
      <c r="Q199" s="71">
        <v>35100.890000000007</v>
      </c>
      <c r="R199" s="122">
        <v>17763.583950759999</v>
      </c>
      <c r="S199" s="71">
        <v>17763.580000000002</v>
      </c>
      <c r="T199" s="162">
        <v>52864.470000000008</v>
      </c>
      <c r="U199" s="72" t="s">
        <v>47</v>
      </c>
      <c r="V199" s="102">
        <v>2114.58</v>
      </c>
      <c r="W199" s="73">
        <v>2</v>
      </c>
      <c r="X199" s="74">
        <v>50747.890000000007</v>
      </c>
      <c r="Y199" s="215"/>
      <c r="Z199" s="327"/>
      <c r="AA199" s="331" t="s">
        <v>1077</v>
      </c>
      <c r="AB199" s="7"/>
    </row>
    <row r="200" spans="1:28" ht="28.5" customHeight="1" x14ac:dyDescent="0.2">
      <c r="A200" s="41">
        <v>187</v>
      </c>
      <c r="B200" s="162" t="s">
        <v>894</v>
      </c>
      <c r="C200" s="188" t="s">
        <v>895</v>
      </c>
      <c r="D200" s="292" t="s">
        <v>896</v>
      </c>
      <c r="E200" s="162" t="s">
        <v>848</v>
      </c>
      <c r="F200" s="162" t="s">
        <v>897</v>
      </c>
      <c r="G200" s="162" t="s">
        <v>898</v>
      </c>
      <c r="H200" s="50">
        <v>2</v>
      </c>
      <c r="I200" s="69" t="s">
        <v>47</v>
      </c>
      <c r="J200" s="70">
        <v>8374.26</v>
      </c>
      <c r="K200" s="70">
        <v>22195.24</v>
      </c>
      <c r="L200" s="71">
        <v>30569.5</v>
      </c>
      <c r="M200" s="282">
        <v>10230.73</v>
      </c>
      <c r="N200" s="71"/>
      <c r="O200" s="71">
        <v>20338.77</v>
      </c>
      <c r="P200" s="71"/>
      <c r="Q200" s="71">
        <v>20338.77</v>
      </c>
      <c r="R200" s="122">
        <v>10291.41581258</v>
      </c>
      <c r="S200" s="71">
        <v>10291.42</v>
      </c>
      <c r="T200" s="162">
        <v>30630.190000000002</v>
      </c>
      <c r="U200" s="72" t="s">
        <v>47</v>
      </c>
      <c r="V200" s="102">
        <v>1225.21</v>
      </c>
      <c r="W200" s="73">
        <v>2</v>
      </c>
      <c r="X200" s="74">
        <v>29402.980000000003</v>
      </c>
      <c r="Y200" s="215"/>
      <c r="Z200" s="327"/>
      <c r="AA200" s="331" t="s">
        <v>1077</v>
      </c>
      <c r="AB200" s="7"/>
    </row>
    <row r="201" spans="1:28" ht="28.5" customHeight="1" x14ac:dyDescent="0.2">
      <c r="A201" s="50">
        <v>188</v>
      </c>
      <c r="B201" s="162" t="s">
        <v>899</v>
      </c>
      <c r="C201" s="188" t="s">
        <v>900</v>
      </c>
      <c r="D201" s="292" t="s">
        <v>901</v>
      </c>
      <c r="E201" s="162" t="s">
        <v>848</v>
      </c>
      <c r="F201" s="162" t="s">
        <v>902</v>
      </c>
      <c r="G201" s="162" t="s">
        <v>903</v>
      </c>
      <c r="H201" s="50">
        <v>5</v>
      </c>
      <c r="I201" s="69" t="s">
        <v>47</v>
      </c>
      <c r="J201" s="70">
        <v>8374.26</v>
      </c>
      <c r="K201" s="70">
        <v>55488.1</v>
      </c>
      <c r="L201" s="71">
        <v>63862.36</v>
      </c>
      <c r="M201" s="282">
        <v>21380.41</v>
      </c>
      <c r="N201" s="71"/>
      <c r="O201" s="71">
        <v>42481.95</v>
      </c>
      <c r="P201" s="71"/>
      <c r="Q201" s="71">
        <v>42481.95</v>
      </c>
      <c r="R201" s="122">
        <v>21499.66801985</v>
      </c>
      <c r="S201" s="71">
        <v>21499.67</v>
      </c>
      <c r="T201" s="162">
        <v>63981.619999999995</v>
      </c>
      <c r="U201" s="72" t="s">
        <v>47</v>
      </c>
      <c r="V201" s="102">
        <v>2559.2600000000002</v>
      </c>
      <c r="W201" s="73">
        <v>2</v>
      </c>
      <c r="X201" s="74">
        <v>61420.359999999993</v>
      </c>
      <c r="Y201" s="215"/>
      <c r="Z201" s="327"/>
      <c r="AA201" s="331" t="s">
        <v>1077</v>
      </c>
      <c r="AB201" s="7"/>
    </row>
    <row r="202" spans="1:28" ht="28.5" customHeight="1" x14ac:dyDescent="0.2">
      <c r="A202" s="41">
        <v>189</v>
      </c>
      <c r="B202" s="162" t="s">
        <v>904</v>
      </c>
      <c r="C202" s="188" t="s">
        <v>905</v>
      </c>
      <c r="D202" s="292" t="s">
        <v>906</v>
      </c>
      <c r="E202" s="162" t="s">
        <v>848</v>
      </c>
      <c r="F202" s="162" t="s">
        <v>907</v>
      </c>
      <c r="G202" s="162" t="s">
        <v>908</v>
      </c>
      <c r="H202" s="50">
        <v>3</v>
      </c>
      <c r="I202" s="69" t="s">
        <v>47</v>
      </c>
      <c r="J202" s="70">
        <v>8374.26</v>
      </c>
      <c r="K202" s="70">
        <v>33292.86</v>
      </c>
      <c r="L202" s="71">
        <v>41667.120000000003</v>
      </c>
      <c r="M202" s="282">
        <v>13947.29</v>
      </c>
      <c r="N202" s="71"/>
      <c r="O202" s="71">
        <v>27719.83</v>
      </c>
      <c r="P202" s="71"/>
      <c r="Q202" s="71">
        <v>27719.83</v>
      </c>
      <c r="R202" s="122">
        <v>14027.499881670001</v>
      </c>
      <c r="S202" s="71">
        <v>14027.5</v>
      </c>
      <c r="T202" s="162">
        <v>41747.33</v>
      </c>
      <c r="U202" s="72" t="s">
        <v>47</v>
      </c>
      <c r="V202" s="102">
        <v>1669.89</v>
      </c>
      <c r="W202" s="73">
        <v>2</v>
      </c>
      <c r="X202" s="74">
        <v>40075.440000000002</v>
      </c>
      <c r="Y202" s="215"/>
      <c r="Z202" s="327"/>
      <c r="AA202" s="331" t="s">
        <v>1077</v>
      </c>
      <c r="AB202" s="7"/>
    </row>
    <row r="203" spans="1:28" ht="28.5" customHeight="1" x14ac:dyDescent="0.2">
      <c r="A203" s="50">
        <v>190</v>
      </c>
      <c r="B203" s="162" t="s">
        <v>909</v>
      </c>
      <c r="C203" s="188" t="s">
        <v>910</v>
      </c>
      <c r="D203" s="292" t="s">
        <v>911</v>
      </c>
      <c r="E203" s="162" t="s">
        <v>848</v>
      </c>
      <c r="F203" s="162" t="s">
        <v>912</v>
      </c>
      <c r="G203" s="162" t="s">
        <v>913</v>
      </c>
      <c r="H203" s="50">
        <v>3</v>
      </c>
      <c r="I203" s="69" t="s">
        <v>47</v>
      </c>
      <c r="J203" s="70">
        <v>8374.26</v>
      </c>
      <c r="K203" s="70">
        <v>33292.86</v>
      </c>
      <c r="L203" s="71">
        <v>41667.120000000003</v>
      </c>
      <c r="M203" s="282">
        <v>13947.29</v>
      </c>
      <c r="N203" s="71"/>
      <c r="O203" s="71">
        <v>27719.83</v>
      </c>
      <c r="P203" s="71"/>
      <c r="Q203" s="71">
        <v>27719.83</v>
      </c>
      <c r="R203" s="122">
        <v>14027.499881670001</v>
      </c>
      <c r="S203" s="71">
        <v>14027.5</v>
      </c>
      <c r="T203" s="162">
        <v>41747.33</v>
      </c>
      <c r="U203" s="72" t="s">
        <v>47</v>
      </c>
      <c r="V203" s="102">
        <v>1669.89</v>
      </c>
      <c r="W203" s="73">
        <v>2</v>
      </c>
      <c r="X203" s="74">
        <v>40075.440000000002</v>
      </c>
      <c r="Y203" s="215"/>
      <c r="Z203" s="327"/>
      <c r="AA203" s="331" t="s">
        <v>1077</v>
      </c>
      <c r="AB203" s="7"/>
    </row>
    <row r="204" spans="1:28" ht="28.5" customHeight="1" thickBot="1" x14ac:dyDescent="0.25">
      <c r="A204" s="40">
        <v>191</v>
      </c>
      <c r="B204" s="164" t="s">
        <v>914</v>
      </c>
      <c r="C204" s="193" t="s">
        <v>915</v>
      </c>
      <c r="D204" s="297" t="s">
        <v>916</v>
      </c>
      <c r="E204" s="164" t="s">
        <v>848</v>
      </c>
      <c r="F204" s="164" t="s">
        <v>135</v>
      </c>
      <c r="G204" s="164" t="s">
        <v>917</v>
      </c>
      <c r="H204" s="148">
        <v>3</v>
      </c>
      <c r="I204" s="75" t="s">
        <v>47</v>
      </c>
      <c r="J204" s="70">
        <v>8374.26</v>
      </c>
      <c r="K204" s="70">
        <v>33292.86</v>
      </c>
      <c r="L204" s="76">
        <v>41667.120000000003</v>
      </c>
      <c r="M204" s="285">
        <v>13947.29</v>
      </c>
      <c r="N204" s="76"/>
      <c r="O204" s="76">
        <v>27719.83</v>
      </c>
      <c r="P204" s="76"/>
      <c r="Q204" s="76">
        <v>27719.83</v>
      </c>
      <c r="R204" s="123">
        <v>14027.499881670001</v>
      </c>
      <c r="S204" s="76">
        <v>14027.5</v>
      </c>
      <c r="T204" s="164">
        <v>41747.33</v>
      </c>
      <c r="U204" s="77" t="s">
        <v>47</v>
      </c>
      <c r="V204" s="78">
        <v>1669.89</v>
      </c>
      <c r="W204" s="70">
        <v>2</v>
      </c>
      <c r="X204" s="79">
        <v>40075.440000000002</v>
      </c>
      <c r="Y204" s="216"/>
      <c r="Z204" s="218"/>
      <c r="AA204" s="331" t="s">
        <v>1077</v>
      </c>
      <c r="AB204" s="7"/>
    </row>
    <row r="205" spans="1:28" ht="28.5" customHeight="1" x14ac:dyDescent="0.2">
      <c r="A205" s="23">
        <v>11</v>
      </c>
      <c r="B205" s="156" t="s">
        <v>918</v>
      </c>
      <c r="C205" s="195" t="s">
        <v>919</v>
      </c>
      <c r="D205" s="305" t="s">
        <v>920</v>
      </c>
      <c r="E205" s="156" t="s">
        <v>80</v>
      </c>
      <c r="F205" s="156" t="s">
        <v>102</v>
      </c>
      <c r="G205" s="156" t="s">
        <v>921</v>
      </c>
      <c r="H205" s="42">
        <v>2</v>
      </c>
      <c r="I205" s="52" t="s">
        <v>47</v>
      </c>
      <c r="J205" s="53">
        <v>8374.26</v>
      </c>
      <c r="K205" s="53">
        <v>22195.24</v>
      </c>
      <c r="L205" s="54">
        <v>30569.5</v>
      </c>
      <c r="M205" s="279">
        <v>10230.719999999999</v>
      </c>
      <c r="N205" s="54"/>
      <c r="O205" s="54">
        <v>20338.78</v>
      </c>
      <c r="P205" s="54"/>
      <c r="Q205" s="54">
        <v>20338.78</v>
      </c>
      <c r="R205" s="118">
        <v>10291.41581258</v>
      </c>
      <c r="S205" s="54">
        <v>10291.42</v>
      </c>
      <c r="T205" s="320">
        <v>30630.199999999997</v>
      </c>
      <c r="U205" s="136"/>
      <c r="V205" s="137"/>
      <c r="W205" s="137"/>
      <c r="X205" s="55"/>
      <c r="Y205" s="218"/>
      <c r="Z205" s="325"/>
      <c r="AA205" s="331"/>
      <c r="AB205" s="7"/>
    </row>
    <row r="206" spans="1:28" ht="28.5" customHeight="1" x14ac:dyDescent="0.2">
      <c r="A206" s="24">
        <v>192</v>
      </c>
      <c r="B206" s="158" t="s">
        <v>922</v>
      </c>
      <c r="C206" s="185" t="s">
        <v>919</v>
      </c>
      <c r="D206" s="301" t="s">
        <v>920</v>
      </c>
      <c r="E206" s="158" t="s">
        <v>351</v>
      </c>
      <c r="F206" s="158" t="s">
        <v>923</v>
      </c>
      <c r="G206" s="243" t="s">
        <v>924</v>
      </c>
      <c r="H206" s="131">
        <v>2</v>
      </c>
      <c r="I206" s="56" t="s">
        <v>47</v>
      </c>
      <c r="J206" s="57">
        <v>8374.26</v>
      </c>
      <c r="K206" s="57">
        <v>22195.24</v>
      </c>
      <c r="L206" s="58">
        <v>30569.5</v>
      </c>
      <c r="M206" s="280">
        <v>10230.73</v>
      </c>
      <c r="N206" s="58"/>
      <c r="O206" s="58">
        <v>20338.77</v>
      </c>
      <c r="P206" s="58"/>
      <c r="Q206" s="58">
        <v>20338.77</v>
      </c>
      <c r="R206" s="119">
        <v>10291.41581258</v>
      </c>
      <c r="S206" s="58">
        <v>10291.42</v>
      </c>
      <c r="T206" s="321">
        <v>30630.190000000002</v>
      </c>
      <c r="U206" s="241"/>
      <c r="V206" s="242"/>
      <c r="W206" s="242"/>
      <c r="X206" s="59"/>
      <c r="Y206" s="211"/>
      <c r="AA206" s="331"/>
      <c r="AB206" s="108"/>
    </row>
    <row r="207" spans="1:28" ht="28.5" customHeight="1" x14ac:dyDescent="0.2">
      <c r="A207" s="24">
        <v>193</v>
      </c>
      <c r="B207" s="158" t="s">
        <v>925</v>
      </c>
      <c r="C207" s="188" t="s">
        <v>919</v>
      </c>
      <c r="D207" s="301" t="s">
        <v>920</v>
      </c>
      <c r="E207" s="158" t="s">
        <v>926</v>
      </c>
      <c r="F207" s="158" t="s">
        <v>927</v>
      </c>
      <c r="G207" s="158" t="s">
        <v>924</v>
      </c>
      <c r="H207" s="131">
        <v>3</v>
      </c>
      <c r="I207" s="56" t="s">
        <v>47</v>
      </c>
      <c r="J207" s="57">
        <v>8374.26</v>
      </c>
      <c r="K207" s="57">
        <v>33292.86</v>
      </c>
      <c r="L207" s="58">
        <v>41667.120000000003</v>
      </c>
      <c r="M207" s="280">
        <v>13947.29</v>
      </c>
      <c r="N207" s="58"/>
      <c r="O207" s="58">
        <v>27719.83</v>
      </c>
      <c r="P207" s="58"/>
      <c r="Q207" s="58">
        <v>27719.83</v>
      </c>
      <c r="R207" s="119">
        <v>14027.499881670001</v>
      </c>
      <c r="S207" s="58">
        <v>14027.5</v>
      </c>
      <c r="T207" s="321">
        <v>41747.33</v>
      </c>
      <c r="U207" s="140"/>
      <c r="V207" s="141"/>
      <c r="W207" s="141"/>
      <c r="X207" s="82"/>
      <c r="Y207" s="220"/>
      <c r="Z207" s="326"/>
      <c r="AA207" s="331"/>
      <c r="AB207" s="7"/>
    </row>
    <row r="208" spans="1:28" ht="28.5" customHeight="1" thickBot="1" x14ac:dyDescent="0.25">
      <c r="A208" s="30"/>
      <c r="B208" s="167"/>
      <c r="C208" s="194"/>
      <c r="D208" s="299"/>
      <c r="E208" s="167"/>
      <c r="F208" s="167"/>
      <c r="G208" s="167"/>
      <c r="H208" s="31"/>
      <c r="I208" s="31"/>
      <c r="J208" s="85"/>
      <c r="K208" s="85"/>
      <c r="L208" s="85"/>
      <c r="M208" s="85"/>
      <c r="N208" s="85"/>
      <c r="O208" s="85"/>
      <c r="P208" s="85"/>
      <c r="Q208" s="85"/>
      <c r="R208" s="126"/>
      <c r="S208" s="183"/>
      <c r="T208" s="165">
        <v>103007.72</v>
      </c>
      <c r="U208" s="86" t="s">
        <v>97</v>
      </c>
      <c r="V208" s="87">
        <v>0</v>
      </c>
      <c r="W208" s="87">
        <v>0</v>
      </c>
      <c r="X208" s="221">
        <v>103007.72</v>
      </c>
      <c r="AA208" s="331" t="s">
        <v>1077</v>
      </c>
      <c r="AB208" s="7"/>
    </row>
    <row r="209" spans="1:28" ht="28.5" customHeight="1" thickBot="1" x14ac:dyDescent="0.25">
      <c r="A209" s="41">
        <v>194</v>
      </c>
      <c r="B209" s="168" t="s">
        <v>928</v>
      </c>
      <c r="C209" s="198" t="s">
        <v>929</v>
      </c>
      <c r="D209" s="306" t="s">
        <v>930</v>
      </c>
      <c r="E209" s="168" t="s">
        <v>848</v>
      </c>
      <c r="F209" s="169" t="s">
        <v>931</v>
      </c>
      <c r="G209" s="169" t="s">
        <v>932</v>
      </c>
      <c r="H209" s="40">
        <v>2</v>
      </c>
      <c r="I209" s="88" t="s">
        <v>47</v>
      </c>
      <c r="J209" s="65">
        <v>8374.26</v>
      </c>
      <c r="K209" s="65">
        <v>22195.24</v>
      </c>
      <c r="L209" s="89">
        <v>30569.5</v>
      </c>
      <c r="M209" s="287">
        <v>6514.17</v>
      </c>
      <c r="N209" s="89"/>
      <c r="O209" s="89">
        <v>24055.33</v>
      </c>
      <c r="P209" s="89"/>
      <c r="Q209" s="89">
        <v>24055.33</v>
      </c>
      <c r="R209" s="127">
        <v>10291.41581258</v>
      </c>
      <c r="S209" s="90">
        <v>10291.42</v>
      </c>
      <c r="T209" s="168">
        <v>34346.75</v>
      </c>
      <c r="U209" s="91" t="s">
        <v>47</v>
      </c>
      <c r="V209" s="78">
        <v>1373.87</v>
      </c>
      <c r="W209" s="65">
        <v>2</v>
      </c>
      <c r="X209" s="92">
        <v>32970.879999999997</v>
      </c>
      <c r="Y209" s="216"/>
      <c r="Z209" s="218"/>
      <c r="AA209" s="331" t="s">
        <v>1077</v>
      </c>
      <c r="AB209" s="7"/>
    </row>
    <row r="210" spans="1:28" ht="28.5" customHeight="1" x14ac:dyDescent="0.2">
      <c r="A210" s="23">
        <v>195</v>
      </c>
      <c r="B210" s="156" t="s">
        <v>933</v>
      </c>
      <c r="C210" s="195" t="s">
        <v>934</v>
      </c>
      <c r="D210" s="291" t="s">
        <v>935</v>
      </c>
      <c r="E210" s="156" t="s">
        <v>230</v>
      </c>
      <c r="F210" s="157" t="s">
        <v>936</v>
      </c>
      <c r="G210" s="156" t="s">
        <v>937</v>
      </c>
      <c r="H210" s="131">
        <v>3</v>
      </c>
      <c r="I210" s="52" t="s">
        <v>47</v>
      </c>
      <c r="J210" s="53">
        <v>8374.26</v>
      </c>
      <c r="K210" s="53">
        <v>33292.86</v>
      </c>
      <c r="L210" s="53">
        <v>41667.120000000003</v>
      </c>
      <c r="M210" s="279">
        <v>13947.29</v>
      </c>
      <c r="N210" s="53"/>
      <c r="O210" s="53">
        <v>27719.83</v>
      </c>
      <c r="P210" s="53"/>
      <c r="Q210" s="53">
        <v>27719.83</v>
      </c>
      <c r="R210" s="118">
        <v>14027.499881670001</v>
      </c>
      <c r="S210" s="54">
        <v>14027.5</v>
      </c>
      <c r="T210" s="156">
        <v>41747.33</v>
      </c>
      <c r="U210" s="80"/>
      <c r="V210" s="55"/>
      <c r="W210" s="55"/>
      <c r="X210" s="55"/>
      <c r="Y210" s="218"/>
      <c r="Z210" s="325"/>
      <c r="AA210" s="331"/>
      <c r="AB210" s="7"/>
    </row>
    <row r="211" spans="1:28" ht="28.5" customHeight="1" x14ac:dyDescent="0.2">
      <c r="A211" s="24">
        <v>196</v>
      </c>
      <c r="B211" s="158" t="s">
        <v>938</v>
      </c>
      <c r="C211" s="188" t="s">
        <v>934</v>
      </c>
      <c r="D211" s="292" t="s">
        <v>935</v>
      </c>
      <c r="E211" s="158" t="s">
        <v>848</v>
      </c>
      <c r="F211" s="159" t="s">
        <v>939</v>
      </c>
      <c r="G211" s="158" t="s">
        <v>937</v>
      </c>
      <c r="H211" s="131">
        <v>3</v>
      </c>
      <c r="I211" s="56" t="s">
        <v>47</v>
      </c>
      <c r="J211" s="93">
        <v>8374.26</v>
      </c>
      <c r="K211" s="93">
        <v>33292.86</v>
      </c>
      <c r="L211" s="93">
        <v>41667.120000000003</v>
      </c>
      <c r="M211" s="288">
        <v>17663.849999999999</v>
      </c>
      <c r="N211" s="93"/>
      <c r="O211" s="93">
        <v>24003.270000000004</v>
      </c>
      <c r="P211" s="93"/>
      <c r="Q211" s="93">
        <v>24003.270000000004</v>
      </c>
      <c r="R211" s="128">
        <v>14027.499881670001</v>
      </c>
      <c r="S211" s="94">
        <v>14027.5</v>
      </c>
      <c r="T211" s="158">
        <v>38030.770000000004</v>
      </c>
      <c r="U211" s="81"/>
      <c r="V211" s="82"/>
      <c r="W211" s="82"/>
      <c r="X211" s="82"/>
      <c r="Y211" s="220"/>
      <c r="Z211" s="326"/>
      <c r="AA211" s="331"/>
      <c r="AB211" s="7"/>
    </row>
    <row r="212" spans="1:28" ht="28.5" customHeight="1" thickBot="1" x14ac:dyDescent="0.25">
      <c r="A212" s="30"/>
      <c r="B212" s="167"/>
      <c r="C212" s="194"/>
      <c r="D212" s="299"/>
      <c r="E212" s="167"/>
      <c r="F212" s="167"/>
      <c r="G212" s="167"/>
      <c r="H212" s="31"/>
      <c r="I212" s="31"/>
      <c r="J212" s="85"/>
      <c r="K212" s="85"/>
      <c r="L212" s="85"/>
      <c r="M212" s="85"/>
      <c r="N212" s="85"/>
      <c r="O212" s="85"/>
      <c r="P212" s="85"/>
      <c r="Q212" s="85"/>
      <c r="R212" s="126"/>
      <c r="S212" s="183"/>
      <c r="T212" s="322">
        <v>79778.100000000006</v>
      </c>
      <c r="U212" s="62" t="s">
        <v>97</v>
      </c>
      <c r="V212" s="63">
        <v>0</v>
      </c>
      <c r="W212" s="63">
        <v>0</v>
      </c>
      <c r="X212" s="212">
        <v>79778.100000000006</v>
      </c>
      <c r="Y212" s="217"/>
      <c r="Z212" s="220"/>
      <c r="AA212" s="331" t="s">
        <v>1077</v>
      </c>
      <c r="AB212" s="7"/>
    </row>
    <row r="213" spans="1:28" ht="28.5" customHeight="1" x14ac:dyDescent="0.2">
      <c r="A213" s="41">
        <v>197</v>
      </c>
      <c r="B213" s="162" t="s">
        <v>940</v>
      </c>
      <c r="C213" s="188" t="s">
        <v>941</v>
      </c>
      <c r="D213" s="292" t="s">
        <v>942</v>
      </c>
      <c r="E213" s="162" t="s">
        <v>943</v>
      </c>
      <c r="F213" s="162" t="s">
        <v>944</v>
      </c>
      <c r="G213" s="162" t="s">
        <v>945</v>
      </c>
      <c r="H213" s="50">
        <v>1</v>
      </c>
      <c r="I213" s="69" t="s">
        <v>47</v>
      </c>
      <c r="J213" s="70">
        <v>8374.26</v>
      </c>
      <c r="K213" s="70">
        <v>11097.62</v>
      </c>
      <c r="L213" s="71">
        <v>19471.88</v>
      </c>
      <c r="M213" s="282">
        <v>6514.17</v>
      </c>
      <c r="N213" s="71"/>
      <c r="O213" s="71">
        <v>12957.710000000001</v>
      </c>
      <c r="P213" s="71"/>
      <c r="Q213" s="71">
        <v>12957.710000000001</v>
      </c>
      <c r="R213" s="122">
        <v>6555.33174349</v>
      </c>
      <c r="S213" s="96">
        <v>6555.33</v>
      </c>
      <c r="T213" s="162">
        <v>19513.04</v>
      </c>
      <c r="U213" s="72" t="s">
        <v>47</v>
      </c>
      <c r="V213" s="102">
        <v>780.52</v>
      </c>
      <c r="W213" s="73">
        <v>2</v>
      </c>
      <c r="X213" s="74">
        <v>18730.52</v>
      </c>
      <c r="Y213" s="215"/>
      <c r="Z213" s="327"/>
      <c r="AA213" s="331" t="s">
        <v>1077</v>
      </c>
      <c r="AB213" s="7"/>
    </row>
    <row r="214" spans="1:28" ht="28.5" customHeight="1" x14ac:dyDescent="0.2">
      <c r="A214" s="50">
        <v>198</v>
      </c>
      <c r="B214" s="162" t="s">
        <v>946</v>
      </c>
      <c r="C214" s="188" t="s">
        <v>947</v>
      </c>
      <c r="D214" s="292" t="s">
        <v>948</v>
      </c>
      <c r="E214" s="163" t="s">
        <v>943</v>
      </c>
      <c r="F214" s="162" t="s">
        <v>949</v>
      </c>
      <c r="G214" s="162" t="s">
        <v>950</v>
      </c>
      <c r="H214" s="50">
        <v>3</v>
      </c>
      <c r="I214" s="69" t="s">
        <v>47</v>
      </c>
      <c r="J214" s="70">
        <v>8374.26</v>
      </c>
      <c r="K214" s="70">
        <v>33292.86</v>
      </c>
      <c r="L214" s="71">
        <v>41667.120000000003</v>
      </c>
      <c r="M214" s="282">
        <v>13947.29</v>
      </c>
      <c r="N214" s="71"/>
      <c r="O214" s="71">
        <v>27719.83</v>
      </c>
      <c r="P214" s="71"/>
      <c r="Q214" s="71">
        <v>27719.83</v>
      </c>
      <c r="R214" s="122">
        <v>14027.499881670001</v>
      </c>
      <c r="S214" s="96">
        <v>14027.5</v>
      </c>
      <c r="T214" s="162">
        <v>41747.33</v>
      </c>
      <c r="U214" s="72" t="s">
        <v>47</v>
      </c>
      <c r="V214" s="102">
        <v>1669.89</v>
      </c>
      <c r="W214" s="73">
        <v>2</v>
      </c>
      <c r="X214" s="74">
        <v>40075.440000000002</v>
      </c>
      <c r="Y214" s="215"/>
      <c r="Z214" s="327"/>
      <c r="AA214" s="331" t="s">
        <v>1077</v>
      </c>
      <c r="AB214" s="7"/>
    </row>
    <row r="215" spans="1:28" ht="28.5" customHeight="1" x14ac:dyDescent="0.2">
      <c r="A215" s="41">
        <v>199</v>
      </c>
      <c r="B215" s="162" t="s">
        <v>951</v>
      </c>
      <c r="C215" s="188" t="s">
        <v>952</v>
      </c>
      <c r="D215" s="292" t="s">
        <v>953</v>
      </c>
      <c r="E215" s="162" t="s">
        <v>943</v>
      </c>
      <c r="F215" s="162" t="s">
        <v>275</v>
      </c>
      <c r="G215" s="162" t="s">
        <v>954</v>
      </c>
      <c r="H215" s="50">
        <v>5</v>
      </c>
      <c r="I215" s="69" t="s">
        <v>47</v>
      </c>
      <c r="J215" s="70">
        <v>8374.26</v>
      </c>
      <c r="K215" s="70">
        <v>55488.1</v>
      </c>
      <c r="L215" s="71">
        <v>63862.36</v>
      </c>
      <c r="M215" s="282">
        <v>21380.41</v>
      </c>
      <c r="N215" s="71"/>
      <c r="O215" s="71">
        <v>42481.95</v>
      </c>
      <c r="P215" s="71"/>
      <c r="Q215" s="71">
        <v>42481.95</v>
      </c>
      <c r="R215" s="122">
        <v>21499.66801985</v>
      </c>
      <c r="S215" s="96">
        <v>21499.67</v>
      </c>
      <c r="T215" s="162">
        <v>63981.619999999995</v>
      </c>
      <c r="U215" s="72" t="s">
        <v>47</v>
      </c>
      <c r="V215" s="102">
        <v>2559.2600000000002</v>
      </c>
      <c r="W215" s="73">
        <v>2</v>
      </c>
      <c r="X215" s="74">
        <v>61420.359999999993</v>
      </c>
      <c r="Y215" s="215"/>
      <c r="Z215" s="327"/>
      <c r="AA215" s="331" t="s">
        <v>1077</v>
      </c>
      <c r="AB215" s="7"/>
    </row>
    <row r="216" spans="1:28" ht="28.5" customHeight="1" x14ac:dyDescent="0.2">
      <c r="A216" s="50">
        <v>200</v>
      </c>
      <c r="B216" s="162" t="s">
        <v>955</v>
      </c>
      <c r="C216" s="188" t="s">
        <v>956</v>
      </c>
      <c r="D216" s="292" t="s">
        <v>957</v>
      </c>
      <c r="E216" s="162" t="s">
        <v>943</v>
      </c>
      <c r="F216" s="162" t="s">
        <v>496</v>
      </c>
      <c r="G216" s="162" t="s">
        <v>958</v>
      </c>
      <c r="H216" s="50">
        <v>1</v>
      </c>
      <c r="I216" s="69" t="s">
        <v>47</v>
      </c>
      <c r="J216" s="70">
        <v>8374.26</v>
      </c>
      <c r="K216" s="70">
        <v>11097.62</v>
      </c>
      <c r="L216" s="71">
        <v>19471.88</v>
      </c>
      <c r="M216" s="282">
        <v>10230.73</v>
      </c>
      <c r="N216" s="71"/>
      <c r="O216" s="71">
        <v>9241.1500000000015</v>
      </c>
      <c r="P216" s="71"/>
      <c r="Q216" s="71">
        <v>9241.1500000000015</v>
      </c>
      <c r="R216" s="122">
        <v>6555.33174349</v>
      </c>
      <c r="S216" s="96">
        <v>6555.33</v>
      </c>
      <c r="T216" s="162">
        <v>15796.480000000001</v>
      </c>
      <c r="U216" s="72" t="s">
        <v>47</v>
      </c>
      <c r="V216" s="102">
        <v>631.86</v>
      </c>
      <c r="W216" s="73">
        <v>2</v>
      </c>
      <c r="X216" s="74">
        <v>15162.62</v>
      </c>
      <c r="Y216" s="215"/>
      <c r="Z216" s="327"/>
      <c r="AA216" s="331" t="s">
        <v>1077</v>
      </c>
      <c r="AB216" s="7"/>
    </row>
    <row r="217" spans="1:28" ht="28.5" customHeight="1" x14ac:dyDescent="0.2">
      <c r="A217" s="41">
        <v>201</v>
      </c>
      <c r="B217" s="162" t="s">
        <v>959</v>
      </c>
      <c r="C217" s="188" t="s">
        <v>960</v>
      </c>
      <c r="D217" s="292" t="s">
        <v>961</v>
      </c>
      <c r="E217" s="162" t="s">
        <v>943</v>
      </c>
      <c r="F217" s="162" t="s">
        <v>962</v>
      </c>
      <c r="G217" s="162" t="s">
        <v>963</v>
      </c>
      <c r="H217" s="50">
        <v>1</v>
      </c>
      <c r="I217" s="69" t="s">
        <v>47</v>
      </c>
      <c r="J217" s="70">
        <v>8374.26</v>
      </c>
      <c r="K217" s="70">
        <v>11097.62</v>
      </c>
      <c r="L217" s="71">
        <v>19471.88</v>
      </c>
      <c r="M217" s="282">
        <v>6514.17</v>
      </c>
      <c r="N217" s="71"/>
      <c r="O217" s="71">
        <v>12957.710000000001</v>
      </c>
      <c r="P217" s="71"/>
      <c r="Q217" s="71">
        <v>12957.710000000001</v>
      </c>
      <c r="R217" s="122">
        <v>6555.33174349</v>
      </c>
      <c r="S217" s="96">
        <v>6555.33</v>
      </c>
      <c r="T217" s="162">
        <v>19513.04</v>
      </c>
      <c r="U217" s="72" t="s">
        <v>47</v>
      </c>
      <c r="V217" s="102">
        <v>780.52</v>
      </c>
      <c r="W217" s="73">
        <v>2</v>
      </c>
      <c r="X217" s="74">
        <v>18730.52</v>
      </c>
      <c r="Y217" s="215"/>
      <c r="Z217" s="327"/>
      <c r="AA217" s="331" t="s">
        <v>1077</v>
      </c>
      <c r="AB217" s="7"/>
    </row>
    <row r="218" spans="1:28" ht="28.5" customHeight="1" x14ac:dyDescent="0.2">
      <c r="A218" s="50">
        <v>202</v>
      </c>
      <c r="B218" s="162" t="s">
        <v>964</v>
      </c>
      <c r="C218" s="188" t="s">
        <v>965</v>
      </c>
      <c r="D218" s="292" t="s">
        <v>966</v>
      </c>
      <c r="E218" s="162" t="s">
        <v>943</v>
      </c>
      <c r="F218" s="162" t="s">
        <v>967</v>
      </c>
      <c r="G218" s="162" t="s">
        <v>968</v>
      </c>
      <c r="H218" s="50">
        <v>1</v>
      </c>
      <c r="I218" s="69" t="s">
        <v>47</v>
      </c>
      <c r="J218" s="70">
        <v>8374.26</v>
      </c>
      <c r="K218" s="70">
        <v>11097.62</v>
      </c>
      <c r="L218" s="71">
        <v>19471.88</v>
      </c>
      <c r="M218" s="282">
        <v>6514.17</v>
      </c>
      <c r="N218" s="71"/>
      <c r="O218" s="71">
        <v>12957.710000000001</v>
      </c>
      <c r="P218" s="71"/>
      <c r="Q218" s="71">
        <v>12957.710000000001</v>
      </c>
      <c r="R218" s="122">
        <v>6555.33174349</v>
      </c>
      <c r="S218" s="96">
        <v>6555.33</v>
      </c>
      <c r="T218" s="162">
        <v>19513.04</v>
      </c>
      <c r="U218" s="72" t="s">
        <v>47</v>
      </c>
      <c r="V218" s="102">
        <v>780.52</v>
      </c>
      <c r="W218" s="73">
        <v>2</v>
      </c>
      <c r="X218" s="74">
        <v>18730.52</v>
      </c>
      <c r="Y218" s="215"/>
      <c r="Z218" s="327"/>
      <c r="AA218" s="331" t="s">
        <v>1077</v>
      </c>
      <c r="AB218" s="7"/>
    </row>
    <row r="219" spans="1:28" ht="28.5" customHeight="1" x14ac:dyDescent="0.2">
      <c r="A219" s="41">
        <v>203</v>
      </c>
      <c r="B219" s="162" t="s">
        <v>969</v>
      </c>
      <c r="C219" s="188" t="s">
        <v>970</v>
      </c>
      <c r="D219" s="301" t="s">
        <v>971</v>
      </c>
      <c r="E219" s="162" t="s">
        <v>972</v>
      </c>
      <c r="F219" s="162" t="s">
        <v>317</v>
      </c>
      <c r="G219" s="162" t="s">
        <v>353</v>
      </c>
      <c r="H219" s="50">
        <v>3</v>
      </c>
      <c r="I219" s="69" t="s">
        <v>47</v>
      </c>
      <c r="J219" s="70">
        <v>8374.26</v>
      </c>
      <c r="K219" s="70">
        <v>33292.86</v>
      </c>
      <c r="L219" s="71">
        <v>41667.120000000003</v>
      </c>
      <c r="M219" s="282">
        <v>13947.29</v>
      </c>
      <c r="N219" s="71"/>
      <c r="O219" s="71">
        <v>27719.83</v>
      </c>
      <c r="P219" s="71"/>
      <c r="Q219" s="71">
        <v>27719.83</v>
      </c>
      <c r="R219" s="122">
        <v>14027.499881670001</v>
      </c>
      <c r="S219" s="96">
        <v>14027.5</v>
      </c>
      <c r="T219" s="162">
        <v>41747.33</v>
      </c>
      <c r="U219" s="72" t="s">
        <v>47</v>
      </c>
      <c r="V219" s="102">
        <v>1669.89</v>
      </c>
      <c r="W219" s="73">
        <v>2</v>
      </c>
      <c r="X219" s="74">
        <v>40075.440000000002</v>
      </c>
      <c r="Y219" s="215"/>
      <c r="Z219" s="327"/>
      <c r="AA219" s="331" t="s">
        <v>1077</v>
      </c>
      <c r="AB219" s="7"/>
    </row>
    <row r="220" spans="1:28" ht="28.5" customHeight="1" x14ac:dyDescent="0.2">
      <c r="A220" s="50">
        <v>204</v>
      </c>
      <c r="B220" s="162" t="s">
        <v>973</v>
      </c>
      <c r="C220" s="188" t="s">
        <v>974</v>
      </c>
      <c r="D220" s="301" t="s">
        <v>975</v>
      </c>
      <c r="E220" s="162" t="s">
        <v>972</v>
      </c>
      <c r="F220" s="162" t="s">
        <v>697</v>
      </c>
      <c r="G220" s="162" t="s">
        <v>976</v>
      </c>
      <c r="H220" s="50">
        <v>3</v>
      </c>
      <c r="I220" s="69" t="s">
        <v>47</v>
      </c>
      <c r="J220" s="70">
        <v>8374.26</v>
      </c>
      <c r="K220" s="70">
        <v>33292.86</v>
      </c>
      <c r="L220" s="71">
        <v>41667.120000000003</v>
      </c>
      <c r="M220" s="282">
        <v>17663.849999999999</v>
      </c>
      <c r="N220" s="71"/>
      <c r="O220" s="71">
        <v>24003.270000000004</v>
      </c>
      <c r="P220" s="71"/>
      <c r="Q220" s="71">
        <v>24003.270000000004</v>
      </c>
      <c r="R220" s="122">
        <v>14027.499881670001</v>
      </c>
      <c r="S220" s="96">
        <v>14027.5</v>
      </c>
      <c r="T220" s="162">
        <v>38030.770000000004</v>
      </c>
      <c r="U220" s="72" t="s">
        <v>47</v>
      </c>
      <c r="V220" s="102">
        <v>1521.23</v>
      </c>
      <c r="W220" s="73">
        <v>2</v>
      </c>
      <c r="X220" s="74">
        <v>36507.54</v>
      </c>
      <c r="Y220" s="215"/>
      <c r="Z220" s="327"/>
      <c r="AA220" s="331" t="s">
        <v>1077</v>
      </c>
      <c r="AB220" s="7"/>
    </row>
    <row r="221" spans="1:28" ht="28.5" customHeight="1" x14ac:dyDescent="0.2">
      <c r="A221" s="41">
        <v>205</v>
      </c>
      <c r="B221" s="162" t="s">
        <v>977</v>
      </c>
      <c r="C221" s="188" t="s">
        <v>978</v>
      </c>
      <c r="D221" s="292" t="s">
        <v>979</v>
      </c>
      <c r="E221" s="162" t="s">
        <v>972</v>
      </c>
      <c r="F221" s="162" t="s">
        <v>967</v>
      </c>
      <c r="G221" s="162" t="s">
        <v>226</v>
      </c>
      <c r="H221" s="50">
        <v>2</v>
      </c>
      <c r="I221" s="69" t="s">
        <v>47</v>
      </c>
      <c r="J221" s="70">
        <v>8374.26</v>
      </c>
      <c r="K221" s="70">
        <v>22195.24</v>
      </c>
      <c r="L221" s="71">
        <v>30569.5</v>
      </c>
      <c r="M221" s="282">
        <v>10230.73</v>
      </c>
      <c r="N221" s="71"/>
      <c r="O221" s="71">
        <v>20338.77</v>
      </c>
      <c r="P221" s="71"/>
      <c r="Q221" s="71">
        <v>20338.77</v>
      </c>
      <c r="R221" s="122">
        <v>10291.41581258</v>
      </c>
      <c r="S221" s="96">
        <v>10291.42</v>
      </c>
      <c r="T221" s="162">
        <v>30630.190000000002</v>
      </c>
      <c r="U221" s="72" t="s">
        <v>47</v>
      </c>
      <c r="V221" s="102">
        <v>1225.21</v>
      </c>
      <c r="W221" s="73">
        <v>2</v>
      </c>
      <c r="X221" s="74">
        <v>29402.980000000003</v>
      </c>
      <c r="Y221" s="215"/>
      <c r="Z221" s="327"/>
      <c r="AA221" s="331" t="s">
        <v>1077</v>
      </c>
      <c r="AB221" s="7"/>
    </row>
    <row r="222" spans="1:28" ht="28.5" customHeight="1" x14ac:dyDescent="0.2">
      <c r="A222" s="50">
        <v>206</v>
      </c>
      <c r="B222" s="162" t="s">
        <v>980</v>
      </c>
      <c r="C222" s="188" t="s">
        <v>981</v>
      </c>
      <c r="D222" s="301" t="s">
        <v>982</v>
      </c>
      <c r="E222" s="163" t="s">
        <v>983</v>
      </c>
      <c r="F222" s="162" t="s">
        <v>984</v>
      </c>
      <c r="G222" s="162" t="s">
        <v>985</v>
      </c>
      <c r="H222" s="50">
        <v>4</v>
      </c>
      <c r="I222" s="69" t="s">
        <v>47</v>
      </c>
      <c r="J222" s="70">
        <v>8374.26</v>
      </c>
      <c r="K222" s="70">
        <v>44390.48</v>
      </c>
      <c r="L222" s="71">
        <v>52764.740000000005</v>
      </c>
      <c r="M222" s="282">
        <v>17663.849999999999</v>
      </c>
      <c r="N222" s="71"/>
      <c r="O222" s="71">
        <v>35100.890000000007</v>
      </c>
      <c r="P222" s="71"/>
      <c r="Q222" s="71">
        <v>35100.890000000007</v>
      </c>
      <c r="R222" s="122">
        <v>17763.583950759999</v>
      </c>
      <c r="S222" s="96">
        <v>17763.580000000002</v>
      </c>
      <c r="T222" s="162">
        <v>52864.470000000008</v>
      </c>
      <c r="U222" s="72" t="s">
        <v>47</v>
      </c>
      <c r="V222" s="102">
        <v>2114.58</v>
      </c>
      <c r="W222" s="73">
        <v>2</v>
      </c>
      <c r="X222" s="74">
        <v>50747.890000000007</v>
      </c>
      <c r="Y222" s="215"/>
      <c r="Z222" s="327"/>
      <c r="AA222" s="331" t="s">
        <v>1077</v>
      </c>
      <c r="AB222" s="7"/>
    </row>
    <row r="223" spans="1:28" ht="28.5" customHeight="1" thickBot="1" x14ac:dyDescent="0.25">
      <c r="A223" s="41">
        <v>207</v>
      </c>
      <c r="B223" s="164" t="s">
        <v>986</v>
      </c>
      <c r="C223" s="193" t="s">
        <v>987</v>
      </c>
      <c r="D223" s="292" t="s">
        <v>988</v>
      </c>
      <c r="E223" s="164" t="s">
        <v>983</v>
      </c>
      <c r="F223" s="164" t="s">
        <v>989</v>
      </c>
      <c r="G223" s="164" t="s">
        <v>990</v>
      </c>
      <c r="H223" s="148">
        <v>4</v>
      </c>
      <c r="I223" s="75" t="s">
        <v>47</v>
      </c>
      <c r="J223" s="70">
        <v>8374.26</v>
      </c>
      <c r="K223" s="70">
        <v>44390.48</v>
      </c>
      <c r="L223" s="76">
        <v>52764.740000000005</v>
      </c>
      <c r="M223" s="285">
        <v>13947.29</v>
      </c>
      <c r="N223" s="76"/>
      <c r="O223" s="76">
        <v>38817.450000000004</v>
      </c>
      <c r="P223" s="76"/>
      <c r="Q223" s="76">
        <v>38817.450000000004</v>
      </c>
      <c r="R223" s="123">
        <v>17763.583950759999</v>
      </c>
      <c r="S223" s="97">
        <v>17763.580000000002</v>
      </c>
      <c r="T223" s="164">
        <v>56581.030000000006</v>
      </c>
      <c r="U223" s="77" t="s">
        <v>47</v>
      </c>
      <c r="V223" s="78">
        <v>2263.2399999999998</v>
      </c>
      <c r="W223" s="70">
        <v>2</v>
      </c>
      <c r="X223" s="79">
        <v>54315.790000000008</v>
      </c>
      <c r="Y223" s="216"/>
      <c r="Z223" s="218"/>
      <c r="AA223" s="331" t="s">
        <v>1077</v>
      </c>
      <c r="AB223" s="7"/>
    </row>
    <row r="224" spans="1:28" ht="28.5" customHeight="1" thickBot="1" x14ac:dyDescent="0.25">
      <c r="A224" s="23">
        <v>208</v>
      </c>
      <c r="B224" s="156" t="s">
        <v>991</v>
      </c>
      <c r="C224" s="195" t="s">
        <v>992</v>
      </c>
      <c r="D224" s="291" t="s">
        <v>993</v>
      </c>
      <c r="E224" s="156" t="s">
        <v>983</v>
      </c>
      <c r="F224" s="156" t="s">
        <v>994</v>
      </c>
      <c r="G224" s="156" t="s">
        <v>995</v>
      </c>
      <c r="H224" s="42">
        <v>2</v>
      </c>
      <c r="I224" s="52" t="s">
        <v>47</v>
      </c>
      <c r="J224" s="53">
        <v>8374.26</v>
      </c>
      <c r="K224" s="53">
        <v>22195.24</v>
      </c>
      <c r="L224" s="53">
        <v>30569.5</v>
      </c>
      <c r="M224" s="279">
        <v>10230.73</v>
      </c>
      <c r="N224" s="53"/>
      <c r="O224" s="53">
        <v>20338.77</v>
      </c>
      <c r="P224" s="53"/>
      <c r="Q224" s="53">
        <v>20338.77</v>
      </c>
      <c r="R224" s="118">
        <v>10291.41581258</v>
      </c>
      <c r="S224" s="54">
        <v>10291.42</v>
      </c>
      <c r="T224" s="156">
        <v>30630.190000000002</v>
      </c>
      <c r="U224" s="80"/>
      <c r="V224" s="55"/>
      <c r="W224" s="55"/>
      <c r="X224" s="55"/>
      <c r="Y224" s="218"/>
      <c r="Z224" s="325"/>
      <c r="AA224" s="331"/>
      <c r="AB224" s="7"/>
    </row>
    <row r="225" spans="1:28" ht="28.5" customHeight="1" x14ac:dyDescent="0.2">
      <c r="A225" s="271">
        <v>209</v>
      </c>
      <c r="B225" s="252" t="s">
        <v>996</v>
      </c>
      <c r="C225" s="253" t="s">
        <v>992</v>
      </c>
      <c r="D225" s="307" t="s">
        <v>993</v>
      </c>
      <c r="E225" s="252" t="s">
        <v>983</v>
      </c>
      <c r="F225" s="252" t="s">
        <v>997</v>
      </c>
      <c r="G225" s="252" t="s">
        <v>995</v>
      </c>
      <c r="H225" s="262">
        <v>2</v>
      </c>
      <c r="I225" s="255" t="s">
        <v>47</v>
      </c>
      <c r="J225" s="259">
        <v>8374.26</v>
      </c>
      <c r="K225" s="259">
        <v>22195.24</v>
      </c>
      <c r="L225" s="259">
        <v>30569.5</v>
      </c>
      <c r="M225" s="283">
        <v>10230.73</v>
      </c>
      <c r="N225" s="259"/>
      <c r="O225" s="259">
        <v>20338.77</v>
      </c>
      <c r="P225" s="259"/>
      <c r="Q225" s="259">
        <v>20338.77</v>
      </c>
      <c r="R225" s="257">
        <v>0</v>
      </c>
      <c r="S225" s="256">
        <v>0</v>
      </c>
      <c r="T225" s="252">
        <v>20338.77</v>
      </c>
      <c r="U225" s="270"/>
      <c r="V225" s="272"/>
      <c r="W225" s="272"/>
      <c r="X225" s="272"/>
      <c r="Y225" s="273"/>
      <c r="Z225" s="329"/>
      <c r="AA225" s="331"/>
      <c r="AB225" s="7" t="s">
        <v>132</v>
      </c>
    </row>
    <row r="226" spans="1:28" ht="28.5" customHeight="1" thickBot="1" x14ac:dyDescent="0.25">
      <c r="A226" s="30"/>
      <c r="B226" s="167"/>
      <c r="C226" s="194"/>
      <c r="D226" s="299"/>
      <c r="E226" s="167"/>
      <c r="F226" s="167"/>
      <c r="G226" s="167"/>
      <c r="H226" s="31"/>
      <c r="I226" s="31"/>
      <c r="J226" s="27"/>
      <c r="K226" s="27"/>
      <c r="L226" s="27"/>
      <c r="M226" s="27"/>
      <c r="N226" s="27"/>
      <c r="O226" s="27"/>
      <c r="P226" s="27"/>
      <c r="Q226" s="27"/>
      <c r="R226" s="124"/>
      <c r="S226" s="183"/>
      <c r="T226" s="165">
        <v>50968.960000000006</v>
      </c>
      <c r="U226" s="202" t="s">
        <v>97</v>
      </c>
      <c r="V226" s="63">
        <v>0</v>
      </c>
      <c r="W226" s="63">
        <v>0</v>
      </c>
      <c r="X226" s="212">
        <v>50968.960000000006</v>
      </c>
      <c r="Y226" s="217"/>
      <c r="Z226" s="220"/>
      <c r="AA226" s="331" t="s">
        <v>1077</v>
      </c>
      <c r="AB226" s="7"/>
    </row>
    <row r="227" spans="1:28" ht="28.5" customHeight="1" x14ac:dyDescent="0.2">
      <c r="A227" s="41">
        <v>210</v>
      </c>
      <c r="B227" s="161" t="s">
        <v>998</v>
      </c>
      <c r="C227" s="197" t="s">
        <v>999</v>
      </c>
      <c r="D227" s="292" t="s">
        <v>1000</v>
      </c>
      <c r="E227" s="161" t="s">
        <v>983</v>
      </c>
      <c r="F227" s="170" t="s">
        <v>863</v>
      </c>
      <c r="G227" s="170" t="s">
        <v>1001</v>
      </c>
      <c r="H227" s="41">
        <v>3</v>
      </c>
      <c r="I227" s="64" t="s">
        <v>47</v>
      </c>
      <c r="J227" s="65">
        <v>8374.26</v>
      </c>
      <c r="K227" s="65">
        <v>33292.86</v>
      </c>
      <c r="L227" s="66">
        <v>41667.120000000003</v>
      </c>
      <c r="M227" s="281">
        <v>13947.29</v>
      </c>
      <c r="N227" s="66"/>
      <c r="O227" s="66">
        <v>27719.83</v>
      </c>
      <c r="P227" s="66"/>
      <c r="Q227" s="66">
        <v>27719.83</v>
      </c>
      <c r="R227" s="121">
        <v>14027.499881670001</v>
      </c>
      <c r="S227" s="58">
        <v>14027.5</v>
      </c>
      <c r="T227" s="161">
        <v>41747.33</v>
      </c>
      <c r="U227" s="67" t="s">
        <v>47</v>
      </c>
      <c r="V227" s="102">
        <v>1669.89</v>
      </c>
      <c r="W227" s="68">
        <v>2</v>
      </c>
      <c r="X227" s="111">
        <v>40075.440000000002</v>
      </c>
      <c r="Y227" s="215"/>
      <c r="Z227" s="327"/>
      <c r="AA227" s="331" t="s">
        <v>1077</v>
      </c>
      <c r="AB227" s="7"/>
    </row>
    <row r="228" spans="1:28" ht="28.5" customHeight="1" x14ac:dyDescent="0.2">
      <c r="A228" s="50">
        <v>211</v>
      </c>
      <c r="B228" s="162" t="s">
        <v>1002</v>
      </c>
      <c r="C228" s="188" t="s">
        <v>1003</v>
      </c>
      <c r="D228" s="292" t="s">
        <v>1004</v>
      </c>
      <c r="E228" s="163" t="s">
        <v>1005</v>
      </c>
      <c r="F228" s="163" t="s">
        <v>1006</v>
      </c>
      <c r="G228" s="163" t="s">
        <v>1007</v>
      </c>
      <c r="H228" s="50">
        <v>3</v>
      </c>
      <c r="I228" s="69" t="s">
        <v>47</v>
      </c>
      <c r="J228" s="70">
        <v>8374.26</v>
      </c>
      <c r="K228" s="70">
        <v>33292.86</v>
      </c>
      <c r="L228" s="71">
        <v>41667.120000000003</v>
      </c>
      <c r="M228" s="282">
        <v>13947.29</v>
      </c>
      <c r="N228" s="71"/>
      <c r="O228" s="71">
        <v>27719.83</v>
      </c>
      <c r="P228" s="71"/>
      <c r="Q228" s="71">
        <v>27719.83</v>
      </c>
      <c r="R228" s="122">
        <v>14027.499881670001</v>
      </c>
      <c r="S228" s="58">
        <v>14027.5</v>
      </c>
      <c r="T228" s="162">
        <v>41747.33</v>
      </c>
      <c r="U228" s="72" t="s">
        <v>47</v>
      </c>
      <c r="V228" s="102">
        <v>1669.89</v>
      </c>
      <c r="W228" s="73">
        <v>2</v>
      </c>
      <c r="X228" s="74">
        <v>40075.440000000002</v>
      </c>
      <c r="Y228" s="215"/>
      <c r="Z228" s="327"/>
      <c r="AA228" s="331" t="s">
        <v>1077</v>
      </c>
      <c r="AB228" s="7"/>
    </row>
    <row r="229" spans="1:28" ht="28.5" customHeight="1" x14ac:dyDescent="0.2">
      <c r="A229" s="41">
        <v>212</v>
      </c>
      <c r="B229" s="162" t="s">
        <v>1008</v>
      </c>
      <c r="C229" s="188" t="s">
        <v>1009</v>
      </c>
      <c r="D229" s="292" t="s">
        <v>1010</v>
      </c>
      <c r="E229" s="162" t="s">
        <v>1011</v>
      </c>
      <c r="F229" s="163" t="s">
        <v>107</v>
      </c>
      <c r="G229" s="163" t="s">
        <v>1012</v>
      </c>
      <c r="H229" s="50">
        <v>3</v>
      </c>
      <c r="I229" s="69" t="s">
        <v>47</v>
      </c>
      <c r="J229" s="70">
        <v>8374.26</v>
      </c>
      <c r="K229" s="70">
        <v>33292.86</v>
      </c>
      <c r="L229" s="71">
        <v>41667.120000000003</v>
      </c>
      <c r="M229" s="282">
        <v>13947.29</v>
      </c>
      <c r="N229" s="71"/>
      <c r="O229" s="71">
        <v>27719.83</v>
      </c>
      <c r="P229" s="71"/>
      <c r="Q229" s="71">
        <v>27719.83</v>
      </c>
      <c r="R229" s="122">
        <v>14027.499881670001</v>
      </c>
      <c r="S229" s="58">
        <v>14027.5</v>
      </c>
      <c r="T229" s="162">
        <v>41747.33</v>
      </c>
      <c r="U229" s="72" t="s">
        <v>47</v>
      </c>
      <c r="V229" s="102">
        <v>1669.89</v>
      </c>
      <c r="W229" s="73">
        <v>2</v>
      </c>
      <c r="X229" s="74">
        <v>40075.440000000002</v>
      </c>
      <c r="Y229" s="215"/>
      <c r="Z229" s="327"/>
      <c r="AA229" s="331" t="s">
        <v>1077</v>
      </c>
      <c r="AB229" s="7"/>
    </row>
    <row r="230" spans="1:28" ht="28.5" customHeight="1" x14ac:dyDescent="0.2">
      <c r="A230" s="50">
        <v>213</v>
      </c>
      <c r="B230" s="162" t="s">
        <v>1013</v>
      </c>
      <c r="C230" s="188" t="s">
        <v>1014</v>
      </c>
      <c r="D230" s="308" t="s">
        <v>1015</v>
      </c>
      <c r="E230" s="162" t="s">
        <v>1011</v>
      </c>
      <c r="F230" s="163" t="s">
        <v>107</v>
      </c>
      <c r="G230" s="163" t="s">
        <v>1016</v>
      </c>
      <c r="H230" s="50">
        <v>4</v>
      </c>
      <c r="I230" s="69" t="s">
        <v>47</v>
      </c>
      <c r="J230" s="70">
        <v>8374.26</v>
      </c>
      <c r="K230" s="70">
        <v>44390.48</v>
      </c>
      <c r="L230" s="71">
        <v>52764.740000000005</v>
      </c>
      <c r="M230" s="282">
        <v>21380.41</v>
      </c>
      <c r="N230" s="71"/>
      <c r="O230" s="71">
        <v>31384.330000000005</v>
      </c>
      <c r="P230" s="71"/>
      <c r="Q230" s="71">
        <v>31384.330000000005</v>
      </c>
      <c r="R230" s="122">
        <v>17763.583950759999</v>
      </c>
      <c r="S230" s="58">
        <v>17763.580000000002</v>
      </c>
      <c r="T230" s="162">
        <v>49147.91</v>
      </c>
      <c r="U230" s="72" t="s">
        <v>47</v>
      </c>
      <c r="V230" s="102">
        <v>1965.92</v>
      </c>
      <c r="W230" s="73">
        <v>2</v>
      </c>
      <c r="X230" s="74">
        <v>47179.990000000005</v>
      </c>
      <c r="Y230" s="215"/>
      <c r="Z230" s="327"/>
      <c r="AA230" s="331" t="s">
        <v>1077</v>
      </c>
      <c r="AB230" s="7"/>
    </row>
    <row r="231" spans="1:28" ht="28.5" customHeight="1" x14ac:dyDescent="0.2">
      <c r="A231" s="41">
        <v>214</v>
      </c>
      <c r="B231" s="162" t="s">
        <v>1017</v>
      </c>
      <c r="C231" s="188" t="s">
        <v>1018</v>
      </c>
      <c r="D231" s="309" t="s">
        <v>1019</v>
      </c>
      <c r="E231" s="162" t="s">
        <v>1011</v>
      </c>
      <c r="F231" s="163" t="s">
        <v>135</v>
      </c>
      <c r="G231" s="163" t="s">
        <v>1020</v>
      </c>
      <c r="H231" s="50">
        <v>4</v>
      </c>
      <c r="I231" s="69" t="s">
        <v>47</v>
      </c>
      <c r="J231" s="70">
        <v>8374.26</v>
      </c>
      <c r="K231" s="70">
        <v>44390.48</v>
      </c>
      <c r="L231" s="71">
        <v>52764.740000000005</v>
      </c>
      <c r="M231" s="282">
        <v>13947.29</v>
      </c>
      <c r="N231" s="71"/>
      <c r="O231" s="71">
        <v>38817.450000000004</v>
      </c>
      <c r="P231" s="71"/>
      <c r="Q231" s="71">
        <v>38817.450000000004</v>
      </c>
      <c r="R231" s="122">
        <v>17763.583950759999</v>
      </c>
      <c r="S231" s="58">
        <v>17763.580000000002</v>
      </c>
      <c r="T231" s="162">
        <v>56581.030000000006</v>
      </c>
      <c r="U231" s="72" t="s">
        <v>47</v>
      </c>
      <c r="V231" s="102">
        <v>2263.2399999999998</v>
      </c>
      <c r="W231" s="73">
        <v>2</v>
      </c>
      <c r="X231" s="74">
        <v>54315.790000000008</v>
      </c>
      <c r="Y231" s="215"/>
      <c r="Z231" s="327"/>
      <c r="AA231" s="331" t="s">
        <v>1077</v>
      </c>
      <c r="AB231" s="7"/>
    </row>
    <row r="232" spans="1:28" ht="28.5" customHeight="1" x14ac:dyDescent="0.2">
      <c r="A232" s="50">
        <v>215</v>
      </c>
      <c r="B232" s="162" t="s">
        <v>1021</v>
      </c>
      <c r="C232" s="185" t="s">
        <v>1022</v>
      </c>
      <c r="D232" s="292" t="s">
        <v>1023</v>
      </c>
      <c r="E232" s="162" t="s">
        <v>1024</v>
      </c>
      <c r="F232" s="163" t="s">
        <v>135</v>
      </c>
      <c r="G232" s="163" t="s">
        <v>1025</v>
      </c>
      <c r="H232" s="50">
        <v>3</v>
      </c>
      <c r="I232" s="69" t="s">
        <v>47</v>
      </c>
      <c r="J232" s="70">
        <v>8374.26</v>
      </c>
      <c r="K232" s="70">
        <v>33292.86</v>
      </c>
      <c r="L232" s="71">
        <v>41667.120000000003</v>
      </c>
      <c r="M232" s="282">
        <v>13947.29</v>
      </c>
      <c r="N232" s="71"/>
      <c r="O232" s="71">
        <v>27719.83</v>
      </c>
      <c r="P232" s="71"/>
      <c r="Q232" s="71">
        <v>27719.83</v>
      </c>
      <c r="R232" s="122">
        <v>14027.499881670001</v>
      </c>
      <c r="S232" s="58">
        <v>14027.5</v>
      </c>
      <c r="T232" s="162">
        <v>41747.33</v>
      </c>
      <c r="U232" s="72" t="s">
        <v>47</v>
      </c>
      <c r="V232" s="102">
        <v>1669.89</v>
      </c>
      <c r="W232" s="73">
        <v>2</v>
      </c>
      <c r="X232" s="74">
        <v>40075.440000000002</v>
      </c>
      <c r="Y232" s="215"/>
      <c r="Z232" s="327"/>
      <c r="AA232" s="331" t="s">
        <v>1077</v>
      </c>
      <c r="AB232" s="7"/>
    </row>
    <row r="233" spans="1:28" ht="28.5" customHeight="1" x14ac:dyDescent="0.2">
      <c r="A233" s="41">
        <v>216</v>
      </c>
      <c r="B233" s="162" t="s">
        <v>1026</v>
      </c>
      <c r="C233" s="188" t="s">
        <v>242</v>
      </c>
      <c r="D233" s="312" t="s">
        <v>1027</v>
      </c>
      <c r="E233" s="162" t="s">
        <v>1024</v>
      </c>
      <c r="F233" s="163" t="s">
        <v>1028</v>
      </c>
      <c r="G233" s="163" t="s">
        <v>245</v>
      </c>
      <c r="H233" s="50">
        <v>3</v>
      </c>
      <c r="I233" s="69" t="s">
        <v>47</v>
      </c>
      <c r="J233" s="70">
        <v>8374.26</v>
      </c>
      <c r="K233" s="70">
        <v>33292.86</v>
      </c>
      <c r="L233" s="71">
        <v>41667.120000000003</v>
      </c>
      <c r="M233" s="282">
        <v>13947.29</v>
      </c>
      <c r="N233" s="71"/>
      <c r="O233" s="71">
        <v>27719.83</v>
      </c>
      <c r="P233" s="71"/>
      <c r="Q233" s="71">
        <v>27719.83</v>
      </c>
      <c r="R233" s="122">
        <v>14027.499881670001</v>
      </c>
      <c r="S233" s="58">
        <v>14027.5</v>
      </c>
      <c r="T233" s="162">
        <v>41747.33</v>
      </c>
      <c r="U233" s="72" t="s">
        <v>47</v>
      </c>
      <c r="V233" s="102">
        <v>1669.89</v>
      </c>
      <c r="W233" s="73">
        <v>2</v>
      </c>
      <c r="X233" s="74">
        <v>40075.440000000002</v>
      </c>
      <c r="Y233" s="215"/>
      <c r="Z233" s="327"/>
      <c r="AA233" s="331" t="s">
        <v>1077</v>
      </c>
      <c r="AB233" s="7"/>
    </row>
    <row r="234" spans="1:28" ht="28.5" customHeight="1" x14ac:dyDescent="0.2">
      <c r="A234" s="50">
        <v>217</v>
      </c>
      <c r="B234" s="162" t="s">
        <v>1029</v>
      </c>
      <c r="C234" s="188" t="s">
        <v>1030</v>
      </c>
      <c r="D234" s="292" t="s">
        <v>1031</v>
      </c>
      <c r="E234" s="162" t="s">
        <v>1024</v>
      </c>
      <c r="F234" s="163" t="s">
        <v>1032</v>
      </c>
      <c r="G234" s="163" t="s">
        <v>1033</v>
      </c>
      <c r="H234" s="50">
        <v>2</v>
      </c>
      <c r="I234" s="69" t="s">
        <v>47</v>
      </c>
      <c r="J234" s="70">
        <v>8374.26</v>
      </c>
      <c r="K234" s="70">
        <v>22195.24</v>
      </c>
      <c r="L234" s="71">
        <v>30569.5</v>
      </c>
      <c r="M234" s="282">
        <v>10230.73</v>
      </c>
      <c r="N234" s="71"/>
      <c r="O234" s="71">
        <v>20338.77</v>
      </c>
      <c r="P234" s="71"/>
      <c r="Q234" s="71">
        <v>20338.77</v>
      </c>
      <c r="R234" s="122">
        <v>10291.41581258</v>
      </c>
      <c r="S234" s="58">
        <v>10291.42</v>
      </c>
      <c r="T234" s="162">
        <v>30630.190000000002</v>
      </c>
      <c r="U234" s="72" t="s">
        <v>47</v>
      </c>
      <c r="V234" s="102">
        <v>1225.21</v>
      </c>
      <c r="W234" s="73">
        <v>2</v>
      </c>
      <c r="X234" s="74">
        <v>29402.980000000003</v>
      </c>
      <c r="Y234" s="215"/>
      <c r="Z234" s="327"/>
      <c r="AA234" s="331" t="s">
        <v>1077</v>
      </c>
      <c r="AB234" s="7"/>
    </row>
    <row r="235" spans="1:28" ht="28.5" customHeight="1" x14ac:dyDescent="0.2">
      <c r="A235" s="41">
        <v>218</v>
      </c>
      <c r="B235" s="162" t="s">
        <v>1034</v>
      </c>
      <c r="C235" s="188" t="s">
        <v>1035</v>
      </c>
      <c r="D235" s="294" t="s">
        <v>1036</v>
      </c>
      <c r="E235" s="163" t="s">
        <v>1037</v>
      </c>
      <c r="F235" s="163" t="s">
        <v>1038</v>
      </c>
      <c r="G235" s="163" t="s">
        <v>1039</v>
      </c>
      <c r="H235" s="50">
        <v>2</v>
      </c>
      <c r="I235" s="69" t="s">
        <v>47</v>
      </c>
      <c r="J235" s="70">
        <v>8374.26</v>
      </c>
      <c r="K235" s="70">
        <v>22195.24</v>
      </c>
      <c r="L235" s="71">
        <v>30569.5</v>
      </c>
      <c r="M235" s="282">
        <v>13947.29</v>
      </c>
      <c r="N235" s="71"/>
      <c r="O235" s="71">
        <v>16622.21</v>
      </c>
      <c r="P235" s="71"/>
      <c r="Q235" s="71">
        <v>16622.21</v>
      </c>
      <c r="R235" s="122">
        <v>10291.41581258</v>
      </c>
      <c r="S235" s="58">
        <v>10291.42</v>
      </c>
      <c r="T235" s="162">
        <v>26913.629999999997</v>
      </c>
      <c r="U235" s="72" t="s">
        <v>47</v>
      </c>
      <c r="V235" s="102">
        <v>1076.55</v>
      </c>
      <c r="W235" s="73">
        <v>2</v>
      </c>
      <c r="X235" s="74">
        <v>25835.079999999998</v>
      </c>
      <c r="Y235" s="215"/>
      <c r="Z235" s="327"/>
      <c r="AA235" s="331" t="s">
        <v>1077</v>
      </c>
      <c r="AB235" s="7"/>
    </row>
    <row r="236" spans="1:28" ht="28.5" customHeight="1" x14ac:dyDescent="0.2">
      <c r="A236" s="50">
        <v>219</v>
      </c>
      <c r="B236" s="162" t="s">
        <v>1040</v>
      </c>
      <c r="C236" s="188" t="s">
        <v>1041</v>
      </c>
      <c r="D236" s="292" t="s">
        <v>1042</v>
      </c>
      <c r="E236" s="163" t="s">
        <v>1037</v>
      </c>
      <c r="F236" s="163" t="s">
        <v>1043</v>
      </c>
      <c r="G236" s="163" t="s">
        <v>1043</v>
      </c>
      <c r="H236" s="50">
        <v>4</v>
      </c>
      <c r="I236" s="69" t="s">
        <v>47</v>
      </c>
      <c r="J236" s="70">
        <v>8374.26</v>
      </c>
      <c r="K236" s="70">
        <v>44390.48</v>
      </c>
      <c r="L236" s="71">
        <v>52764.740000000005</v>
      </c>
      <c r="M236" s="282">
        <v>21380.41</v>
      </c>
      <c r="N236" s="71"/>
      <c r="O236" s="71">
        <v>31384.330000000005</v>
      </c>
      <c r="P236" s="71"/>
      <c r="Q236" s="71">
        <v>31384.330000000005</v>
      </c>
      <c r="R236" s="122">
        <v>17763.583950759999</v>
      </c>
      <c r="S236" s="58">
        <v>17763.580000000002</v>
      </c>
      <c r="T236" s="162">
        <v>49147.91</v>
      </c>
      <c r="U236" s="72" t="s">
        <v>47</v>
      </c>
      <c r="V236" s="102">
        <v>1965.92</v>
      </c>
      <c r="W236" s="73">
        <v>2</v>
      </c>
      <c r="X236" s="74">
        <v>47179.990000000005</v>
      </c>
      <c r="Y236" s="215"/>
      <c r="Z236" s="327"/>
      <c r="AA236" s="331" t="s">
        <v>1077</v>
      </c>
      <c r="AB236" s="7"/>
    </row>
    <row r="237" spans="1:28" ht="28.5" customHeight="1" thickBot="1" x14ac:dyDescent="0.25">
      <c r="A237" s="41">
        <v>220</v>
      </c>
      <c r="B237" s="164" t="s">
        <v>1044</v>
      </c>
      <c r="C237" s="193" t="s">
        <v>1045</v>
      </c>
      <c r="D237" s="292" t="s">
        <v>1046</v>
      </c>
      <c r="E237" s="164" t="s">
        <v>1047</v>
      </c>
      <c r="F237" s="171" t="s">
        <v>1048</v>
      </c>
      <c r="G237" s="171" t="s">
        <v>1049</v>
      </c>
      <c r="H237" s="148">
        <v>2</v>
      </c>
      <c r="I237" s="75" t="s">
        <v>47</v>
      </c>
      <c r="J237" s="70">
        <v>8374.26</v>
      </c>
      <c r="K237" s="70">
        <v>22195.24</v>
      </c>
      <c r="L237" s="76">
        <v>30569.5</v>
      </c>
      <c r="M237" s="285">
        <v>10230.73</v>
      </c>
      <c r="N237" s="76"/>
      <c r="O237" s="76">
        <v>20338.77</v>
      </c>
      <c r="P237" s="76"/>
      <c r="Q237" s="76">
        <v>20338.77</v>
      </c>
      <c r="R237" s="123">
        <v>10291.41581258</v>
      </c>
      <c r="S237" s="58">
        <v>10291.42</v>
      </c>
      <c r="T237" s="164">
        <v>30630.190000000002</v>
      </c>
      <c r="U237" s="77" t="s">
        <v>47</v>
      </c>
      <c r="V237" s="78">
        <v>1225.21</v>
      </c>
      <c r="W237" s="70">
        <v>2</v>
      </c>
      <c r="X237" s="79">
        <v>29402.980000000003</v>
      </c>
      <c r="Y237" s="216"/>
      <c r="Z237" s="218"/>
      <c r="AA237" s="331" t="s">
        <v>1077</v>
      </c>
      <c r="AB237" s="7"/>
    </row>
    <row r="238" spans="1:28" ht="28.5" customHeight="1" x14ac:dyDescent="0.2">
      <c r="A238" s="23">
        <v>221</v>
      </c>
      <c r="B238" s="156" t="s">
        <v>1050</v>
      </c>
      <c r="C238" s="195" t="s">
        <v>1051</v>
      </c>
      <c r="D238" s="291" t="s">
        <v>1052</v>
      </c>
      <c r="E238" s="156" t="s">
        <v>492</v>
      </c>
      <c r="F238" s="156" t="s">
        <v>1053</v>
      </c>
      <c r="G238" s="156" t="s">
        <v>1054</v>
      </c>
      <c r="H238" s="230">
        <v>4</v>
      </c>
      <c r="I238" s="52" t="s">
        <v>47</v>
      </c>
      <c r="J238" s="53">
        <v>8374.26</v>
      </c>
      <c r="K238" s="53">
        <v>44390.48</v>
      </c>
      <c r="L238" s="53">
        <v>52764.740000000005</v>
      </c>
      <c r="M238" s="279">
        <v>13947.29</v>
      </c>
      <c r="N238" s="53"/>
      <c r="O238" s="53">
        <v>38817.450000000004</v>
      </c>
      <c r="P238" s="53"/>
      <c r="Q238" s="53">
        <v>38817.450000000004</v>
      </c>
      <c r="R238" s="118">
        <v>17763.583950759999</v>
      </c>
      <c r="S238" s="58">
        <v>17763.580000000002</v>
      </c>
      <c r="T238" s="156">
        <v>56581.030000000006</v>
      </c>
      <c r="U238" s="80"/>
      <c r="V238" s="55"/>
      <c r="W238" s="55"/>
      <c r="X238" s="55"/>
      <c r="Y238" s="218"/>
      <c r="Z238" s="325"/>
      <c r="AA238" s="331"/>
      <c r="AB238" s="7"/>
    </row>
    <row r="239" spans="1:28" ht="28.5" customHeight="1" x14ac:dyDescent="0.2">
      <c r="A239" s="24">
        <v>222</v>
      </c>
      <c r="B239" s="158" t="s">
        <v>1055</v>
      </c>
      <c r="C239" s="188" t="s">
        <v>1051</v>
      </c>
      <c r="D239" s="292" t="s">
        <v>1052</v>
      </c>
      <c r="E239" s="158" t="s">
        <v>1056</v>
      </c>
      <c r="F239" s="158" t="s">
        <v>496</v>
      </c>
      <c r="G239" s="158" t="s">
        <v>1054</v>
      </c>
      <c r="H239" s="131">
        <v>5</v>
      </c>
      <c r="I239" s="56" t="s">
        <v>47</v>
      </c>
      <c r="J239" s="57">
        <v>8374.26</v>
      </c>
      <c r="K239" s="57">
        <v>55488.1</v>
      </c>
      <c r="L239" s="57">
        <v>63862.36</v>
      </c>
      <c r="M239" s="280">
        <v>17663.849999999999</v>
      </c>
      <c r="N239" s="57"/>
      <c r="O239" s="57">
        <v>46198.51</v>
      </c>
      <c r="P239" s="57"/>
      <c r="Q239" s="57">
        <v>46198.51</v>
      </c>
      <c r="R239" s="119">
        <v>21499.66801985</v>
      </c>
      <c r="S239" s="58">
        <v>21499.67</v>
      </c>
      <c r="T239" s="158">
        <v>67698.179999999993</v>
      </c>
      <c r="U239" s="99"/>
      <c r="V239" s="59"/>
      <c r="W239" s="59"/>
      <c r="X239" s="59"/>
      <c r="Y239" s="211"/>
      <c r="AA239" s="331"/>
      <c r="AB239" s="7"/>
    </row>
    <row r="240" spans="1:28" ht="28.5" customHeight="1" x14ac:dyDescent="0.2">
      <c r="A240" s="24">
        <v>223</v>
      </c>
      <c r="B240" s="158" t="s">
        <v>1057</v>
      </c>
      <c r="C240" s="188" t="s">
        <v>1051</v>
      </c>
      <c r="D240" s="292" t="s">
        <v>1052</v>
      </c>
      <c r="E240" s="158" t="s">
        <v>1056</v>
      </c>
      <c r="F240" s="159" t="s">
        <v>275</v>
      </c>
      <c r="G240" s="158" t="s">
        <v>1054</v>
      </c>
      <c r="H240" s="131">
        <v>3</v>
      </c>
      <c r="I240" s="56" t="s">
        <v>47</v>
      </c>
      <c r="J240" s="57">
        <v>8374.26</v>
      </c>
      <c r="K240" s="57">
        <v>33292.86</v>
      </c>
      <c r="L240" s="57">
        <v>41667.120000000003</v>
      </c>
      <c r="M240" s="280">
        <v>13947.29</v>
      </c>
      <c r="N240" s="57"/>
      <c r="O240" s="57">
        <v>27719.83</v>
      </c>
      <c r="P240" s="57"/>
      <c r="Q240" s="57">
        <v>27719.83</v>
      </c>
      <c r="R240" s="119">
        <v>14027.499881670001</v>
      </c>
      <c r="S240" s="58">
        <v>14027.5</v>
      </c>
      <c r="T240" s="158">
        <v>41747.33</v>
      </c>
      <c r="U240" s="81"/>
      <c r="V240" s="82"/>
      <c r="W240" s="82"/>
      <c r="X240" s="82"/>
      <c r="Y240" s="220"/>
      <c r="Z240" s="326"/>
      <c r="AA240" s="331"/>
      <c r="AB240" s="7"/>
    </row>
    <row r="241" spans="1:28" ht="28.5" customHeight="1" thickBot="1" x14ac:dyDescent="0.25">
      <c r="A241" s="30"/>
      <c r="B241" s="172"/>
      <c r="C241" s="194"/>
      <c r="D241" s="310"/>
      <c r="E241" s="167"/>
      <c r="F241" s="167"/>
      <c r="G241" s="167"/>
      <c r="H241" s="39"/>
      <c r="I241" s="39"/>
      <c r="J241" s="27"/>
      <c r="K241" s="27"/>
      <c r="L241" s="27"/>
      <c r="M241" s="27"/>
      <c r="N241" s="27"/>
      <c r="O241" s="27"/>
      <c r="P241" s="27"/>
      <c r="Q241" s="27"/>
      <c r="R241" s="124"/>
      <c r="S241" s="183"/>
      <c r="T241" s="165">
        <v>166026.53999999998</v>
      </c>
      <c r="U241" s="62" t="s">
        <v>97</v>
      </c>
      <c r="V241" s="63">
        <v>0</v>
      </c>
      <c r="W241" s="63">
        <v>0</v>
      </c>
      <c r="X241" s="212">
        <v>166026.53999999998</v>
      </c>
      <c r="Y241" s="217"/>
      <c r="Z241" s="220"/>
      <c r="AA241" s="331" t="s">
        <v>1077</v>
      </c>
      <c r="AB241" s="7"/>
    </row>
    <row r="242" spans="1:28" ht="28.5" customHeight="1" thickBot="1" x14ac:dyDescent="0.25">
      <c r="A242" s="263">
        <v>224</v>
      </c>
      <c r="B242" s="254" t="s">
        <v>1058</v>
      </c>
      <c r="C242" s="264" t="s">
        <v>1059</v>
      </c>
      <c r="D242" s="311" t="s">
        <v>1060</v>
      </c>
      <c r="E242" s="254" t="s">
        <v>1061</v>
      </c>
      <c r="F242" s="254" t="s">
        <v>1062</v>
      </c>
      <c r="G242" s="254" t="s">
        <v>1063</v>
      </c>
      <c r="H242" s="265">
        <v>1</v>
      </c>
      <c r="I242" s="265"/>
      <c r="J242" s="266">
        <v>8374.26</v>
      </c>
      <c r="K242" s="266">
        <v>11097.62</v>
      </c>
      <c r="L242" s="266">
        <v>19471.88</v>
      </c>
      <c r="M242" s="266">
        <v>6740.79</v>
      </c>
      <c r="N242" s="266">
        <v>0</v>
      </c>
      <c r="O242" s="266">
        <v>12731.09</v>
      </c>
      <c r="P242" s="266">
        <v>0</v>
      </c>
      <c r="Q242" s="266">
        <v>12731.09</v>
      </c>
      <c r="R242" s="267">
        <v>0</v>
      </c>
      <c r="S242" s="266">
        <v>0</v>
      </c>
      <c r="T242" s="254">
        <v>12731.09</v>
      </c>
      <c r="U242" s="269" t="s">
        <v>47</v>
      </c>
      <c r="V242" s="266">
        <v>509.24</v>
      </c>
      <c r="W242" s="266">
        <v>2</v>
      </c>
      <c r="X242" s="270">
        <v>12219.85</v>
      </c>
      <c r="Y242" s="289"/>
      <c r="Z242" s="327"/>
      <c r="AA242" s="331" t="s">
        <v>1077</v>
      </c>
      <c r="AB242" s="7" t="s">
        <v>132</v>
      </c>
    </row>
    <row r="243" spans="1:28" s="2" customFormat="1" ht="27.75" customHeight="1" x14ac:dyDescent="0.2">
      <c r="A243" s="47"/>
      <c r="B243" s="48"/>
      <c r="C243" s="177"/>
      <c r="D243" s="110"/>
      <c r="E243" s="48"/>
      <c r="F243" s="48"/>
      <c r="G243" s="49" t="s">
        <v>1064</v>
      </c>
      <c r="H243" s="145">
        <v>686</v>
      </c>
      <c r="I243" s="100"/>
      <c r="J243" s="101">
        <v>1859085.7200000018</v>
      </c>
      <c r="K243" s="101">
        <v>7612967.3200000292</v>
      </c>
      <c r="L243" s="101">
        <v>9472053.0400000121</v>
      </c>
      <c r="M243" s="101">
        <v>3181086.9200000041</v>
      </c>
      <c r="N243" s="101">
        <v>0</v>
      </c>
      <c r="O243" s="101">
        <v>6290966.1199999973</v>
      </c>
      <c r="P243" s="101">
        <v>0</v>
      </c>
      <c r="Q243" s="101">
        <v>6290966.1199999973</v>
      </c>
      <c r="R243" s="129">
        <v>3155133.1600003033</v>
      </c>
      <c r="S243" s="101">
        <v>3155133.1599999992</v>
      </c>
      <c r="T243" s="323">
        <v>9446099.2799999975</v>
      </c>
      <c r="U243" s="91"/>
      <c r="V243" s="101">
        <v>354431.1200000004</v>
      </c>
      <c r="W243" s="101">
        <v>404</v>
      </c>
      <c r="X243" s="101">
        <v>9091264.1600000113</v>
      </c>
      <c r="Y243" s="6"/>
      <c r="AA243" s="331"/>
      <c r="AB243" s="7"/>
    </row>
    <row r="244" spans="1:28" s="2" customFormat="1" ht="18.75" customHeight="1" x14ac:dyDescent="0.2">
      <c r="A244" s="46"/>
      <c r="B244" s="1" t="s">
        <v>1065</v>
      </c>
      <c r="C244" s="178"/>
      <c r="D244" s="1"/>
      <c r="E244" s="1"/>
      <c r="H244" s="11"/>
      <c r="I244" s="1"/>
      <c r="J244" s="14"/>
      <c r="K244" s="14"/>
      <c r="M244" s="368">
        <v>3181086.9200000041</v>
      </c>
      <c r="N244" s="368"/>
      <c r="O244" s="14"/>
      <c r="P244" s="14"/>
      <c r="Q244" s="14"/>
      <c r="R244" s="115"/>
      <c r="S244" s="383">
        <v>9446099.2799999975</v>
      </c>
      <c r="T244" s="383"/>
      <c r="U244" s="19"/>
      <c r="V244" s="368">
        <v>9446099.2800000124</v>
      </c>
      <c r="W244" s="368"/>
      <c r="X244" s="368"/>
      <c r="AA244" s="3"/>
    </row>
    <row r="245" spans="1:28" s="2" customFormat="1" ht="18.75" customHeight="1" x14ac:dyDescent="0.2">
      <c r="A245" s="45"/>
      <c r="B245" s="1"/>
      <c r="C245" s="178"/>
      <c r="D245" s="1"/>
      <c r="E245" s="1"/>
      <c r="G245" s="208"/>
      <c r="H245" s="11"/>
      <c r="I245" s="1"/>
      <c r="J245" s="14"/>
      <c r="K245" s="14"/>
      <c r="L245" s="4">
        <v>30569.5</v>
      </c>
      <c r="M245" s="14"/>
      <c r="N245" s="14"/>
      <c r="O245" s="14"/>
      <c r="P245" s="14"/>
      <c r="Q245" s="14"/>
      <c r="R245" s="115"/>
      <c r="S245" s="384"/>
      <c r="T245" s="384"/>
      <c r="U245" s="19"/>
      <c r="V245" s="19"/>
      <c r="W245" s="19"/>
      <c r="X245" s="19"/>
      <c r="AA245" s="3"/>
    </row>
    <row r="246" spans="1:28" s="2" customFormat="1" ht="15" customHeight="1" x14ac:dyDescent="0.2">
      <c r="A246" s="1"/>
      <c r="B246" s="22"/>
      <c r="C246" s="178"/>
      <c r="D246" s="1"/>
      <c r="E246" s="18"/>
      <c r="G246" s="19"/>
      <c r="H246" s="19"/>
      <c r="I246" s="1"/>
      <c r="J246" s="14"/>
      <c r="K246" s="14"/>
      <c r="L246" s="14">
        <v>19471.88</v>
      </c>
      <c r="M246" s="14">
        <v>6290966.1200000085</v>
      </c>
      <c r="N246" s="14"/>
      <c r="O246" s="14"/>
      <c r="P246" s="14"/>
      <c r="Q246" s="14"/>
      <c r="R246" s="130"/>
      <c r="S246" s="225"/>
      <c r="T246" s="324"/>
      <c r="U246" s="14"/>
      <c r="V246" s="14"/>
      <c r="W246" s="51"/>
      <c r="X246" s="14"/>
      <c r="Y246" s="12"/>
      <c r="Z246" s="12"/>
      <c r="AA246" s="3"/>
    </row>
    <row r="247" spans="1:28" s="2" customFormat="1" x14ac:dyDescent="0.2">
      <c r="A247" s="1"/>
      <c r="B247" s="1"/>
      <c r="C247" s="178"/>
      <c r="D247" s="18"/>
      <c r="E247" s="18"/>
      <c r="G247" s="32"/>
      <c r="H247" s="32"/>
      <c r="I247" s="1"/>
      <c r="J247" s="14"/>
      <c r="K247" s="14"/>
      <c r="L247" s="4">
        <v>30569.5</v>
      </c>
      <c r="M247" s="14"/>
      <c r="N247" s="14"/>
      <c r="O247" s="14"/>
      <c r="P247" s="14"/>
      <c r="Q247" s="14"/>
      <c r="R247" s="115"/>
      <c r="S247" s="13"/>
      <c r="T247" s="318"/>
      <c r="U247" s="14"/>
      <c r="V247" s="14"/>
      <c r="W247" s="14"/>
      <c r="X247" s="14"/>
      <c r="Y247" s="12"/>
      <c r="Z247" s="12"/>
      <c r="AA247" s="3"/>
    </row>
    <row r="248" spans="1:28" s="2" customFormat="1" x14ac:dyDescent="0.2">
      <c r="A248" s="1"/>
      <c r="B248" s="1"/>
      <c r="C248" s="178"/>
      <c r="D248" s="18"/>
      <c r="E248" s="18"/>
      <c r="G248" s="32"/>
      <c r="H248" s="32"/>
      <c r="I248" s="1"/>
      <c r="J248" s="14"/>
      <c r="K248" s="14"/>
      <c r="L248" s="4">
        <v>19471.88</v>
      </c>
      <c r="M248" s="14"/>
      <c r="N248" s="14"/>
      <c r="O248" s="14"/>
      <c r="P248" s="14"/>
      <c r="Q248" s="14"/>
      <c r="R248" s="115"/>
      <c r="S248" s="13"/>
      <c r="T248" s="318"/>
      <c r="U248" s="14"/>
      <c r="V248" s="14"/>
      <c r="W248" s="14"/>
      <c r="X248" s="14"/>
      <c r="Y248" s="12"/>
      <c r="Z248" s="12"/>
      <c r="AA248" s="3"/>
    </row>
    <row r="249" spans="1:28" s="2" customFormat="1" x14ac:dyDescent="0.2">
      <c r="A249" s="1"/>
      <c r="B249" s="1"/>
      <c r="C249" s="178"/>
      <c r="D249" s="18"/>
      <c r="E249" s="18"/>
      <c r="H249" s="11"/>
      <c r="I249" s="1"/>
      <c r="J249" s="14"/>
      <c r="K249" s="14"/>
      <c r="L249" s="14">
        <v>9371970.2800000105</v>
      </c>
      <c r="M249" s="14"/>
      <c r="N249" s="14"/>
      <c r="O249" s="14"/>
      <c r="P249" s="14"/>
      <c r="Q249" s="14"/>
      <c r="R249" s="115"/>
      <c r="S249" s="13"/>
      <c r="T249" s="318"/>
      <c r="U249" s="14"/>
      <c r="V249" s="14"/>
      <c r="W249" s="14"/>
      <c r="X249" s="14"/>
      <c r="AA249" s="3"/>
    </row>
    <row r="250" spans="1:28" s="2" customFormat="1" x14ac:dyDescent="0.2">
      <c r="A250" s="1"/>
      <c r="B250" s="1"/>
      <c r="C250" s="178"/>
      <c r="D250" s="18"/>
      <c r="E250" s="18"/>
      <c r="H250" s="11"/>
      <c r="I250" s="1"/>
      <c r="J250" s="14"/>
      <c r="K250" s="14"/>
      <c r="L250" s="4"/>
      <c r="M250" s="14"/>
      <c r="N250" s="14"/>
      <c r="O250" s="14"/>
      <c r="P250" s="14"/>
      <c r="Q250" s="14"/>
      <c r="R250" s="115"/>
      <c r="S250" s="13"/>
      <c r="T250" s="318"/>
      <c r="U250" s="14"/>
      <c r="V250" s="14"/>
      <c r="W250" s="14"/>
      <c r="X250" s="14"/>
      <c r="AA250" s="3"/>
    </row>
    <row r="251" spans="1:28" s="2" customFormat="1" x14ac:dyDescent="0.2">
      <c r="A251" s="1"/>
      <c r="B251" s="1"/>
      <c r="C251" s="178"/>
      <c r="D251" s="18"/>
      <c r="E251" s="18"/>
      <c r="H251" s="11"/>
      <c r="I251" s="1"/>
      <c r="J251" s="14"/>
      <c r="K251" s="14"/>
      <c r="L251" s="4"/>
      <c r="M251" s="14"/>
      <c r="N251" s="14"/>
      <c r="O251" s="14"/>
      <c r="P251" s="14"/>
      <c r="Q251" s="14"/>
      <c r="R251" s="115"/>
      <c r="S251" s="13"/>
      <c r="T251" s="318"/>
      <c r="U251" s="14"/>
      <c r="V251" s="14"/>
      <c r="W251" s="14"/>
      <c r="X251" s="14"/>
      <c r="AA251" s="3"/>
    </row>
    <row r="252" spans="1:28" s="2" customFormat="1" x14ac:dyDescent="0.2">
      <c r="A252" s="1"/>
      <c r="C252" s="109"/>
      <c r="D252" s="1"/>
      <c r="E252" s="1"/>
      <c r="H252" s="11"/>
      <c r="I252" s="1"/>
      <c r="J252" s="14"/>
      <c r="K252" s="14"/>
      <c r="L252" s="14"/>
      <c r="M252" s="14"/>
      <c r="N252" s="14"/>
      <c r="O252" s="14"/>
      <c r="P252" s="14"/>
      <c r="Q252" s="14"/>
      <c r="R252" s="115"/>
      <c r="S252" s="13"/>
      <c r="T252" s="318"/>
      <c r="U252" s="14"/>
      <c r="V252" s="14"/>
      <c r="W252" s="14"/>
      <c r="X252" s="14"/>
      <c r="AA252" s="3"/>
    </row>
    <row r="253" spans="1:28" s="2" customFormat="1" x14ac:dyDescent="0.2">
      <c r="A253" s="1"/>
      <c r="B253" s="1"/>
      <c r="C253" s="178"/>
      <c r="D253" s="1"/>
      <c r="E253" s="1"/>
      <c r="H253" s="11"/>
      <c r="I253" s="21"/>
      <c r="J253" s="4"/>
      <c r="K253" s="4"/>
      <c r="L253" s="4"/>
      <c r="M253" s="4"/>
      <c r="N253" s="4"/>
      <c r="O253" s="4"/>
      <c r="P253" s="4"/>
      <c r="Q253" s="4"/>
      <c r="R253" s="114"/>
      <c r="S253" s="51"/>
      <c r="T253" s="317"/>
      <c r="U253" s="4"/>
      <c r="V253" s="4"/>
      <c r="W253" s="4"/>
      <c r="X253" s="4"/>
      <c r="AA253" s="3"/>
    </row>
    <row r="254" spans="1:28" s="2" customFormat="1" x14ac:dyDescent="0.2">
      <c r="C254" s="109"/>
      <c r="H254" s="11"/>
      <c r="J254" s="4"/>
      <c r="K254" s="4"/>
      <c r="L254" s="4"/>
      <c r="M254" s="4"/>
      <c r="N254" s="4"/>
      <c r="O254" s="4"/>
      <c r="P254" s="4"/>
      <c r="Q254" s="4"/>
      <c r="R254" s="114"/>
      <c r="T254" s="317"/>
      <c r="U254" s="4"/>
      <c r="V254" s="4"/>
      <c r="W254" s="4"/>
      <c r="X254" s="4"/>
      <c r="AA254" s="3"/>
    </row>
    <row r="255" spans="1:28" s="2" customFormat="1" x14ac:dyDescent="0.2">
      <c r="C255" s="109"/>
      <c r="H255" s="11"/>
      <c r="J255" s="4"/>
      <c r="K255" s="4"/>
      <c r="L255" s="4"/>
      <c r="M255" s="4"/>
      <c r="N255" s="4"/>
      <c r="O255" s="4"/>
      <c r="P255" s="4"/>
      <c r="Q255" s="4"/>
      <c r="R255" s="114"/>
      <c r="S255" s="51"/>
      <c r="T255" s="317"/>
      <c r="U255" s="4"/>
      <c r="V255" s="4"/>
      <c r="W255" s="4"/>
      <c r="X255" s="4"/>
      <c r="AA255" s="3"/>
    </row>
    <row r="256" spans="1:28" s="2" customFormat="1" x14ac:dyDescent="0.2">
      <c r="C256" s="109"/>
      <c r="H256" s="11"/>
      <c r="J256" s="4"/>
      <c r="K256" s="4"/>
      <c r="L256" s="4"/>
      <c r="M256" s="4"/>
      <c r="N256" s="4"/>
      <c r="O256" s="4"/>
      <c r="P256" s="4"/>
      <c r="Q256" s="4"/>
      <c r="R256" s="114"/>
      <c r="S256" s="51"/>
      <c r="T256" s="317"/>
      <c r="U256" s="4"/>
      <c r="V256" s="4"/>
      <c r="W256" s="4"/>
      <c r="X256" s="4"/>
      <c r="AA256" s="3"/>
    </row>
    <row r="257" spans="3:27" s="2" customFormat="1" x14ac:dyDescent="0.2">
      <c r="C257" s="109"/>
      <c r="H257" s="11"/>
      <c r="J257" s="4"/>
      <c r="K257" s="4"/>
      <c r="L257" s="4"/>
      <c r="M257" s="4"/>
      <c r="N257" s="4"/>
      <c r="O257" s="4"/>
      <c r="P257" s="4"/>
      <c r="Q257" s="4"/>
      <c r="R257" s="114"/>
      <c r="S257" s="51"/>
      <c r="T257" s="317"/>
      <c r="U257" s="4"/>
      <c r="V257" s="4"/>
      <c r="W257" s="4"/>
      <c r="X257" s="4"/>
      <c r="AA257" s="3"/>
    </row>
  </sheetData>
  <mergeCells count="12">
    <mergeCell ref="X10:X11"/>
    <mergeCell ref="M244:N244"/>
    <mergeCell ref="S244:T244"/>
    <mergeCell ref="V244:X244"/>
    <mergeCell ref="S245:T245"/>
    <mergeCell ref="U5:W5"/>
    <mergeCell ref="L10:Q10"/>
    <mergeCell ref="S10:S11"/>
    <mergeCell ref="T10:T11"/>
    <mergeCell ref="U10:U11"/>
    <mergeCell ref="V10:V11"/>
    <mergeCell ref="W10:W11"/>
  </mergeCells>
  <conditionalFormatting sqref="C1:C174 C178:C1048576">
    <cfRule type="duplicateValues" dxfId="1" priority="2"/>
  </conditionalFormatting>
  <conditionalFormatting sqref="C175:C177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8" scale="61" fitToHeight="0" orientation="portrait" r:id="rId1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ED1646E6DF17459A1E647D69B17868" ma:contentTypeVersion="14" ma:contentTypeDescription="Creare un nuovo documento." ma:contentTypeScope="" ma:versionID="eaa9fed8dafe8d5c05ff18b46dec2b26">
  <xsd:schema xmlns:xsd="http://www.w3.org/2001/XMLSchema" xmlns:xs="http://www.w3.org/2001/XMLSchema" xmlns:p="http://schemas.microsoft.com/office/2006/metadata/properties" xmlns:ns3="b8ce6465-78ae-4cee-ac97-2beaa8544b68" xmlns:ns4="2fa9c3a6-3613-4640-bcea-5164ceed1611" targetNamespace="http://schemas.microsoft.com/office/2006/metadata/properties" ma:root="true" ma:fieldsID="35c339332c15d38be32f7fb9f3eef28e" ns3:_="" ns4:_="">
    <xsd:import namespace="b8ce6465-78ae-4cee-ac97-2beaa8544b68"/>
    <xsd:import namespace="2fa9c3a6-3613-4640-bcea-5164ceed161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e6465-78ae-4cee-ac97-2beaa8544b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a9c3a6-3613-4640-bcea-5164ceed161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0AA48-45DF-4F0D-B63B-46AC4ADC92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ce6465-78ae-4cee-ac97-2beaa8544b68"/>
    <ds:schemaRef ds:uri="2fa9c3a6-3613-4640-bcea-5164ceed16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4C2D0A-6E3E-4D64-9AC5-8EF02DAB55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A4B0D2-C52D-4D82-B340-CB334140B9FB}">
  <ds:schemaRefs>
    <ds:schemaRef ds:uri="http://schemas.openxmlformats.org/package/2006/metadata/core-properties"/>
    <ds:schemaRef ds:uri="2fa9c3a6-3613-4640-bcea-5164ceed1611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b8ce6465-78ae-4cee-ac97-2beaa8544b68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4</vt:i4>
      </vt:variant>
    </vt:vector>
  </HeadingPairs>
  <TitlesOfParts>
    <vt:vector size="10" baseType="lpstr">
      <vt:lpstr>Ripartizione_infanzia_Saldo</vt:lpstr>
      <vt:lpstr>Ripartizione_infanzia</vt:lpstr>
      <vt:lpstr>Pagamento_NO_TV1A021007</vt:lpstr>
      <vt:lpstr>Pagamento_TV1A021007</vt:lpstr>
      <vt:lpstr>controllo_sezioni</vt:lpstr>
      <vt:lpstr>EQUITALIA</vt:lpstr>
      <vt:lpstr>EQUITALIA!Titoli_stampa</vt:lpstr>
      <vt:lpstr>Pagamento_NO_TV1A021007!Titoli_stampa</vt:lpstr>
      <vt:lpstr>Pagamento_TV1A021007!Titoli_stampa</vt:lpstr>
      <vt:lpstr>Ripartizione_infanzia!Titoli_stampa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Piovesan Anita</cp:lastModifiedBy>
  <cp:revision/>
  <cp:lastPrinted>2023-06-19T11:14:44Z</cp:lastPrinted>
  <dcterms:created xsi:type="dcterms:W3CDTF">2015-09-15T14:00:04Z</dcterms:created>
  <dcterms:modified xsi:type="dcterms:W3CDTF">2023-10-09T07:47:32Z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0x0101003CED1646E6DF17459A1E647D69B17868</vt:lpwstr>
  </property>
</Properties>
</file>