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508_istruzione_it/Documents/ARCHIVIO_RAGIONERIA/AMMINISTRAZIONE_TRASPARENTE/SEZIONE_SOVVENZIONI/ATTI CONCESSIONE 2023/da pubblicare/"/>
    </mc:Choice>
  </mc:AlternateContent>
  <xr:revisionPtr revIDLastSave="116" documentId="13_ncr:1_{F7E12B72-4269-496E-9585-A2EBA89908DA}" xr6:coauthVersionLast="47" xr6:coauthVersionMax="47" xr10:uidLastSave="{102B455C-59DD-4BBC-9DC3-37271BD7F909}"/>
  <bookViews>
    <workbookView xWindow="-120" yWindow="-120" windowWidth="20730" windowHeight="11160" tabRatio="601" firstSheet="4" activeTab="4" xr2:uid="{00000000-000D-0000-FFFF-FFFF00000000}"/>
  </bookViews>
  <sheets>
    <sheet name="RIPARTIZIONE_PRIMARIA_FABB" sheetId="56" state="hidden" r:id="rId1"/>
    <sheet name="RIPARTIZIONE_PRIMARIA_FABB_VALO" sheetId="55" state="hidden" r:id="rId2"/>
    <sheet name="RIPARTIZIONE_PRIMARIA_FABB_1_TR" sheetId="62" state="hidden" r:id="rId3"/>
    <sheet name="RIPARTIZIONE_PRIMARIA_FABB_2_TR" sheetId="63" state="hidden" r:id="rId4"/>
    <sheet name="RIPARTIZIONE_PRIMARIA_FABB_3_TR" sheetId="65" r:id="rId5"/>
    <sheet name="CONTROLLO" sheetId="64" state="hidden" r:id="rId6"/>
  </sheets>
  <definedNames>
    <definedName name="_xlnm._FilterDatabase" localSheetId="0" hidden="1">RIPARTIZIONE_PRIMARIA_FABB!$A$10:$Q$35</definedName>
    <definedName name="_xlnm._FilterDatabase" localSheetId="2" hidden="1">RIPARTIZIONE_PRIMARIA_FABB_1_TR!$A$10:$R$30</definedName>
    <definedName name="_xlnm._FilterDatabase" localSheetId="3" hidden="1">RIPARTIZIONE_PRIMARIA_FABB_2_TR!$A$10:$R$16</definedName>
    <definedName name="_xlnm._FilterDatabase" localSheetId="4" hidden="1">RIPARTIZIONE_PRIMARIA_FABB_3_TR!#REF!</definedName>
    <definedName name="_xlnm._FilterDatabase" localSheetId="1" hidden="1">RIPARTIZIONE_PRIMARIA_FABB_VALO!$A$10:$R$34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63" l="1"/>
  <c r="E9" i="64"/>
  <c r="F8" i="64"/>
  <c r="E8" i="64"/>
  <c r="D8" i="64"/>
  <c r="B8" i="64"/>
  <c r="R14" i="63"/>
  <c r="Q14" i="63"/>
  <c r="P14" i="63"/>
  <c r="N14" i="63"/>
  <c r="M14" i="63"/>
  <c r="L14" i="63"/>
  <c r="K14" i="63"/>
  <c r="R28" i="62"/>
  <c r="Q28" i="62"/>
  <c r="P28" i="62"/>
  <c r="Q29" i="62" s="1"/>
  <c r="N28" i="62"/>
  <c r="L28" i="62"/>
  <c r="M28" i="62"/>
  <c r="K28" i="62"/>
  <c r="O32" i="56" l="1"/>
  <c r="Q32" i="56" s="1"/>
  <c r="P31" i="56"/>
  <c r="P30" i="56"/>
  <c r="P29" i="56"/>
  <c r="P28" i="56"/>
  <c r="P27" i="56"/>
  <c r="P23" i="56"/>
  <c r="P22" i="56"/>
  <c r="K22" i="56"/>
  <c r="P21" i="56"/>
  <c r="P20" i="56"/>
  <c r="P19" i="56"/>
  <c r="P18" i="56"/>
  <c r="P17" i="56"/>
  <c r="P16" i="56"/>
  <c r="O16" i="56"/>
  <c r="P15" i="56"/>
  <c r="P14" i="56"/>
  <c r="P13" i="56"/>
  <c r="P12" i="56"/>
  <c r="P11" i="56"/>
  <c r="I9" i="56"/>
  <c r="H9" i="56"/>
  <c r="K31" i="56" l="1"/>
  <c r="K11" i="56"/>
  <c r="P33" i="56"/>
  <c r="K17" i="56"/>
  <c r="K14" i="56"/>
  <c r="J30" i="56"/>
  <c r="L30" i="56" s="1"/>
  <c r="M30" i="56" s="1"/>
  <c r="J11" i="56"/>
  <c r="J12" i="56"/>
  <c r="L12" i="56" s="1"/>
  <c r="M12" i="56" s="1"/>
  <c r="J15" i="56"/>
  <c r="K16" i="56"/>
  <c r="J23" i="56"/>
  <c r="K24" i="56"/>
  <c r="K26" i="56"/>
  <c r="J28" i="56"/>
  <c r="K29" i="56"/>
  <c r="J16" i="56"/>
  <c r="J24" i="56"/>
  <c r="L24" i="56" s="1"/>
  <c r="J26" i="56"/>
  <c r="J29" i="56"/>
  <c r="K30" i="56"/>
  <c r="J14" i="56"/>
  <c r="L14" i="56" s="1"/>
  <c r="M14" i="56" s="1"/>
  <c r="K15" i="56"/>
  <c r="J22" i="56"/>
  <c r="L22" i="56" s="1"/>
  <c r="M22" i="56" s="1"/>
  <c r="K23" i="56"/>
  <c r="K28" i="56"/>
  <c r="J13" i="56"/>
  <c r="K21" i="56"/>
  <c r="J19" i="56"/>
  <c r="K20" i="56"/>
  <c r="K25" i="56"/>
  <c r="J32" i="56"/>
  <c r="J21" i="56"/>
  <c r="K13" i="56"/>
  <c r="J20" i="56"/>
  <c r="K12" i="56"/>
  <c r="J18" i="56"/>
  <c r="K19" i="56"/>
  <c r="J31" i="56"/>
  <c r="L31" i="56" s="1"/>
  <c r="M31" i="56" s="1"/>
  <c r="K32" i="56"/>
  <c r="J25" i="56"/>
  <c r="J17" i="56"/>
  <c r="L17" i="56" s="1"/>
  <c r="M17" i="56" s="1"/>
  <c r="K18" i="56"/>
  <c r="L19" i="56" l="1"/>
  <c r="M19" i="56" s="1"/>
  <c r="O19" i="56" s="1"/>
  <c r="Q19" i="56" s="1"/>
  <c r="L20" i="56"/>
  <c r="M20" i="56" s="1"/>
  <c r="O20" i="56" s="1"/>
  <c r="Q20" i="56" s="1"/>
  <c r="L13" i="56"/>
  <c r="M13" i="56" s="1"/>
  <c r="Q13" i="56" s="1"/>
  <c r="L26" i="56"/>
  <c r="M26" i="56" s="1"/>
  <c r="L25" i="56"/>
  <c r="M25" i="56" s="1"/>
  <c r="L27" i="56"/>
  <c r="L15" i="56"/>
  <c r="M15" i="56" s="1"/>
  <c r="O15" i="56" s="1"/>
  <c r="Q15" i="56" s="1"/>
  <c r="L21" i="56"/>
  <c r="M21" i="56" s="1"/>
  <c r="Q31" i="56"/>
  <c r="O31" i="56"/>
  <c r="L16" i="56"/>
  <c r="M16" i="56" s="1"/>
  <c r="Q16" i="56" s="1"/>
  <c r="O30" i="56"/>
  <c r="Q30" i="56" s="1"/>
  <c r="L32" i="56"/>
  <c r="O22" i="56"/>
  <c r="Q22" i="56" s="1"/>
  <c r="L18" i="56"/>
  <c r="M18" i="56" s="1"/>
  <c r="L28" i="56"/>
  <c r="M28" i="56" s="1"/>
  <c r="O13" i="56"/>
  <c r="O12" i="56"/>
  <c r="Q12" i="56" s="1"/>
  <c r="K33" i="56"/>
  <c r="O14" i="56"/>
  <c r="Q14" i="56" s="1"/>
  <c r="O17" i="56"/>
  <c r="Q17" i="56" s="1"/>
  <c r="L11" i="56"/>
  <c r="M11" i="56" s="1"/>
  <c r="J33" i="56"/>
  <c r="L29" i="56"/>
  <c r="M29" i="56" s="1"/>
  <c r="L23" i="56"/>
  <c r="M23" i="56" s="1"/>
  <c r="M24" i="56"/>
  <c r="Q21" i="56" l="1"/>
  <c r="M33" i="56"/>
  <c r="O11" i="56"/>
  <c r="Q11" i="56" s="1"/>
  <c r="O21" i="56"/>
  <c r="L33" i="56"/>
  <c r="M27" i="56"/>
  <c r="O27" i="56" s="1"/>
  <c r="O28" i="56"/>
  <c r="Q28" i="56" s="1"/>
  <c r="O23" i="56"/>
  <c r="Q23" i="56" s="1"/>
  <c r="O18" i="56"/>
  <c r="Q18" i="56" s="1"/>
  <c r="O29" i="56"/>
  <c r="Q29" i="56" s="1"/>
  <c r="Q27" i="56" l="1"/>
  <c r="O33" i="56" l="1"/>
  <c r="Q33" i="56"/>
  <c r="P34" i="56" l="1"/>
</calcChain>
</file>

<file path=xl/sharedStrings.xml><?xml version="1.0" encoding="utf-8"?>
<sst xmlns="http://schemas.openxmlformats.org/spreadsheetml/2006/main" count="719" uniqueCount="198">
  <si>
    <t>Tabella di ripartizione contributo paritarie primarie Fabbisogno Energetico</t>
  </si>
  <si>
    <t>UFFICIO SCOLASTICO REGIONALE PER IL VENETO</t>
  </si>
  <si>
    <t xml:space="preserve">SCUOLE PARITARIE PRIMARIE </t>
  </si>
  <si>
    <t xml:space="preserve">CAP. 1477/01 E.F. 2022  </t>
  </si>
  <si>
    <t>A cura dell'Ufficio VI - Ambito Territoriale di Treviso - Ufficio Finanziario</t>
  </si>
  <si>
    <t>N.</t>
  </si>
  <si>
    <t>Codice Meccanografico</t>
  </si>
  <si>
    <t>Codice Fiscale</t>
  </si>
  <si>
    <t xml:space="preserve">Codice IBAN </t>
  </si>
  <si>
    <t>COMUNE</t>
  </si>
  <si>
    <t>DENOMINAZIONE SCUOLA</t>
  </si>
  <si>
    <t>GESTORE</t>
  </si>
  <si>
    <t>Numero classi</t>
  </si>
  <si>
    <t>Numero ore di sostegno autorizzate</t>
  </si>
  <si>
    <t>TOTALE 
Importo per 
classi</t>
  </si>
  <si>
    <t>TOTALE Importo per sostegno</t>
  </si>
  <si>
    <t>Lordo</t>
  </si>
  <si>
    <t>ONLUS</t>
  </si>
  <si>
    <t>IRES 4%</t>
  </si>
  <si>
    <t>bollo</t>
  </si>
  <si>
    <t>netto pagato</t>
  </si>
  <si>
    <t>TV1E005007</t>
  </si>
  <si>
    <t>81000190264</t>
  </si>
  <si>
    <t>IT04I0839961564000000322452</t>
  </si>
  <si>
    <t>CASTELFRANCO VENETO</t>
  </si>
  <si>
    <t>S. MARIA DELLA PIEVE</t>
  </si>
  <si>
    <t xml:space="preserve">PARROCCHIA SANTA MARIA DELLA PIEVE  </t>
  </si>
  <si>
    <t>NO</t>
  </si>
  <si>
    <t>SPERIM</t>
  </si>
  <si>
    <t>U.1.04.01.01.002</t>
  </si>
  <si>
    <t>TV1E01500T</t>
  </si>
  <si>
    <t>00505970269</t>
  </si>
  <si>
    <t>IT76Y0839961570000000053027</t>
  </si>
  <si>
    <t>CASTELLO DI GODEGO</t>
  </si>
  <si>
    <t>E. DI SARDAGNA</t>
  </si>
  <si>
    <t>CASA RELIGIOSA ISTITUTO SALESIANO ENRICO DI SARDAGNA</t>
  </si>
  <si>
    <t>CAUS</t>
  </si>
  <si>
    <t>UAT TV - CONTRIBUTO ORDINARIO PRIMARIE S 21-22 A 22-23</t>
  </si>
  <si>
    <t>TV1E01600N</t>
  </si>
  <si>
    <t>00503520264</t>
  </si>
  <si>
    <t>IT76C0708461620000000930979</t>
  </si>
  <si>
    <t>CONEGLIANO</t>
  </si>
  <si>
    <t>COLLEGIO IMMACOLATA</t>
  </si>
  <si>
    <t>ENTE GIURIDICO COLLEGIO IMMACOLATA DELLE SALESIANE DI DON BO</t>
  </si>
  <si>
    <t>CAMICIA</t>
  </si>
  <si>
    <t>UAT TV - DECRETO PAGAMENTO PRIMARIE 2027 DEL 08-06-2022</t>
  </si>
  <si>
    <t>TV1E019005</t>
  </si>
  <si>
    <t>04189360268</t>
  </si>
  <si>
    <t>IT95X0585661621119573003602</t>
  </si>
  <si>
    <t xml:space="preserve">PIANCA SCHOOL </t>
  </si>
  <si>
    <t>PIANCA HAPPY ENGLISH SCHOOL IMPRESA SOCIALE  S.R.L.</t>
  </si>
  <si>
    <t>PNI</t>
  </si>
  <si>
    <t>TV1E01700D</t>
  </si>
  <si>
    <t>00501850267</t>
  </si>
  <si>
    <t>IT40P0306909606100000007006</t>
  </si>
  <si>
    <t xml:space="preserve">MOGLIANO VENETO </t>
  </si>
  <si>
    <t>COLLEGIO SALESIANO ASTORI</t>
  </si>
  <si>
    <t>CASA RELIGIOSA COLLEGIO SALESIANO ASTORI</t>
  </si>
  <si>
    <t>LEGGE</t>
  </si>
  <si>
    <t>TV1E00800P</t>
  </si>
  <si>
    <t>02480770268</t>
  </si>
  <si>
    <t>IT97J0760112000000013236310</t>
  </si>
  <si>
    <t>MONTEBELLUNA</t>
  </si>
  <si>
    <t>BERTOLINI</t>
  </si>
  <si>
    <t>COOPERATIVA SCUOLE BERTOLINI SOCIETA' COOPERATIVA  S.R.L.</t>
  </si>
  <si>
    <t>SI</t>
  </si>
  <si>
    <t>TV1E00900E</t>
  </si>
  <si>
    <t>IT06K0503461820000000004331</t>
  </si>
  <si>
    <t>MARIA AUSILIATRICE</t>
  </si>
  <si>
    <t>COLLEGIO IMMACOLATA DELLE SALESIANE DI DON BO</t>
  </si>
  <si>
    <t>TV1E01000P</t>
  </si>
  <si>
    <t>03550730588</t>
  </si>
  <si>
    <t>IT53R0306961865100000003460</t>
  </si>
  <si>
    <t>ODERZO</t>
  </si>
  <si>
    <t>BRANDOLINI ROTA</t>
  </si>
  <si>
    <t xml:space="preserve">CASA GENERALIZIA DELLA PIA SOCITÀ TORINESE DI S. GIUSEPPE </t>
  </si>
  <si>
    <t>TV1E00700V</t>
  </si>
  <si>
    <t>80019090580</t>
  </si>
  <si>
    <t>IT71U0103061770000061229151</t>
  </si>
  <si>
    <t>PIEVE DEL GRAPPA</t>
  </si>
  <si>
    <t>ISTITUTI FILIPPIN (SCUOLA PRIMARIA)</t>
  </si>
  <si>
    <t xml:space="preserve">PROVINCIA DELLA CONGREGAZIONE DEI FRATELLI DELLE SCUOLE CRISTIANE </t>
  </si>
  <si>
    <t>TV1E018009</t>
  </si>
  <si>
    <t>00526480264</t>
  </si>
  <si>
    <t>IT98K0585661920103571156749</t>
  </si>
  <si>
    <t>PIEVE DI SOLIGO</t>
  </si>
  <si>
    <t>COLLEGIO VESCOVILE BALBI VALIER</t>
  </si>
  <si>
    <t>TV1E006003</t>
  </si>
  <si>
    <t>00208450270</t>
  </si>
  <si>
    <t>IT60L0306909606100000019259</t>
  </si>
  <si>
    <t>POSSAGNO</t>
  </si>
  <si>
    <t>COLLEGIO CANOVA</t>
  </si>
  <si>
    <t>CONGREGAZIONE SCUOLE DI CARITÀ ISTITUTO CAVANIS</t>
  </si>
  <si>
    <t>TV1E01100E</t>
  </si>
  <si>
    <t>00634360275</t>
  </si>
  <si>
    <t>IT16I0306961963625019469580</t>
  </si>
  <si>
    <t>PREGANZIOL</t>
  </si>
  <si>
    <t>SANTA MARIA DELLE GRAZIE</t>
  </si>
  <si>
    <t>ISTITUTO DELLE SUORE FRANCESCANE DI CRISTO RE</t>
  </si>
  <si>
    <t>TV1EAE500L</t>
  </si>
  <si>
    <t>03234260267</t>
  </si>
  <si>
    <t>IT02S0708462060000000412010</t>
  </si>
  <si>
    <t>SAN VENDEMIANO</t>
  </si>
  <si>
    <t>LA CRUNA</t>
  </si>
  <si>
    <t>LA CRUNA ASSOCIAZIONE PER LA PEDAGOGIA STEINER-WALDORF</t>
  </si>
  <si>
    <t>TV1E00100X</t>
  </si>
  <si>
    <t>94004060268</t>
  </si>
  <si>
    <t>IT73U0306909606100000018800</t>
  </si>
  <si>
    <t>TREVISO</t>
  </si>
  <si>
    <t>CARMEN FROVA</t>
  </si>
  <si>
    <t xml:space="preserve">FONDAZIONE OPERA MISSIONARIA DELLA CARITÀ COLL. PIO X </t>
  </si>
  <si>
    <t>TV1E00200Q</t>
  </si>
  <si>
    <t>ISTITUTO ZANOTTI</t>
  </si>
  <si>
    <t>TV1E00300G</t>
  </si>
  <si>
    <t>MARIA BAMBINA</t>
  </si>
  <si>
    <t/>
  </si>
  <si>
    <t>TOTALE</t>
  </si>
  <si>
    <t>TV1E00400B</t>
  </si>
  <si>
    <t>00517380267</t>
  </si>
  <si>
    <t>IT38J0200812012000102223900</t>
  </si>
  <si>
    <t>MADDALENA DI CANOSSA</t>
  </si>
  <si>
    <t>CASA PRIMARIA IN TREVISO DELL'ISTITUTO FIGLIE CARITÀ CANOSSIANE</t>
  </si>
  <si>
    <t>TV1EDQ500C</t>
  </si>
  <si>
    <t>94019260267</t>
  </si>
  <si>
    <t>IT07F0835662100000000000002</t>
  </si>
  <si>
    <t xml:space="preserve">TREVISO </t>
  </si>
  <si>
    <t>MICHAEL</t>
  </si>
  <si>
    <t>ASSOCIAZIONE MICHAEL APS PER LA PEDAGOGIA STEINERIANA - ETS</t>
  </si>
  <si>
    <t>TV1E01200A</t>
  </si>
  <si>
    <t>01968440261</t>
  </si>
  <si>
    <t>IT06J0708462150000000310275</t>
  </si>
  <si>
    <t>VALDOBBIADENE</t>
  </si>
  <si>
    <t>S. MARIA ASSUNTA</t>
  </si>
  <si>
    <t>PARROCCHIA DI SANTA MARIA ASSUNTA DI VALDOBBIADENE</t>
  </si>
  <si>
    <t>TV1E013006</t>
  </si>
  <si>
    <t>00410870273</t>
  </si>
  <si>
    <t>IT85X0890462190007000005372</t>
  </si>
  <si>
    <t>VITTORIO VENETO</t>
  </si>
  <si>
    <t>SANTA GIOVANNA D'ARCO</t>
  </si>
  <si>
    <t>ISTITUTO DELLE SUORE FIGLIE DI S. GIUSEPPE DEL CABURLOTTO</t>
  </si>
  <si>
    <t>TV1E014002</t>
  </si>
  <si>
    <t>05095120266</t>
  </si>
  <si>
    <t>IT51E0200862191000105957664</t>
  </si>
  <si>
    <t>DANTE ALIGHIERI (PRIMARIA)</t>
  </si>
  <si>
    <t>DANTE INTERNATIONAL COLLEGE S.R.L. UNIPERSONALE</t>
  </si>
  <si>
    <t>cessata al 31/08/2021 acconto già recupertato</t>
  </si>
  <si>
    <t>Treviso, 06/12/2022</t>
  </si>
  <si>
    <t xml:space="preserve">IRES </t>
  </si>
  <si>
    <t>BOLLO</t>
  </si>
  <si>
    <t>La Dirigente</t>
  </si>
  <si>
    <t>Barbara Sardella</t>
  </si>
  <si>
    <t xml:space="preserve">Firmato digitalmente ai sensi del c.d. Codice </t>
  </si>
  <si>
    <t xml:space="preserve">dell’Amministrazione digitale e norme ad esso connesse </t>
  </si>
  <si>
    <t>n.</t>
  </si>
  <si>
    <t>op</t>
  </si>
  <si>
    <t>cam</t>
  </si>
  <si>
    <t>prima tranche acquisizione</t>
  </si>
  <si>
    <t>PARTITA IVA</t>
  </si>
  <si>
    <t>durc</t>
  </si>
  <si>
    <t>equitalia</t>
  </si>
  <si>
    <t>02034760260</t>
  </si>
  <si>
    <t>ok</t>
  </si>
  <si>
    <t>/</t>
  </si>
  <si>
    <t>ISTITUTO SALESIANO ENRICO DI SARDAGNA</t>
  </si>
  <si>
    <t>UAT TV - CONTRIBUTO DDG 2570 FABBISOGNO ENERGETICO - PRIMARIA</t>
  </si>
  <si>
    <t>PIANCA ENGLISH SCHOOL IMPRESA SOCIALE  S.R.L.</t>
  </si>
  <si>
    <t>in elaborazione</t>
  </si>
  <si>
    <t>DECRETO LIQUIDAZIONE PRIMA TRANCHE</t>
  </si>
  <si>
    <t>del 10/12/2022</t>
  </si>
  <si>
    <t>ASTORI</t>
  </si>
  <si>
    <t>SOCIETA' COOPERATIVA SCUOLE BERTOLINI ONLUS</t>
  </si>
  <si>
    <t>COLLEGIO IMMACOLATA DELLE S.D.B.</t>
  </si>
  <si>
    <t>01209641008</t>
  </si>
  <si>
    <t>PROVINCIA ITALIANA GIUSEPPINI DEL MURIALDO</t>
  </si>
  <si>
    <t xml:space="preserve">ISTITUTI FILIPPIN </t>
  </si>
  <si>
    <t>02113801001</t>
  </si>
  <si>
    <t>82001610268</t>
  </si>
  <si>
    <t>05260850267</t>
  </si>
  <si>
    <t>FONDAZIONE BALBI VALIER</t>
  </si>
  <si>
    <t>00368450268</t>
  </si>
  <si>
    <t xml:space="preserve">O.M.C. COLLEGIO VESCOVILE PIO X </t>
  </si>
  <si>
    <t>03319150268</t>
  </si>
  <si>
    <t>DECRETO LIQUIDAZIONE</t>
  </si>
  <si>
    <t>DEL 10/12/2022</t>
  </si>
  <si>
    <t>Treviso, 10/12/2022</t>
  </si>
  <si>
    <t>OK</t>
  </si>
  <si>
    <t>Treviso, 15/12/2022</t>
  </si>
  <si>
    <t>OP</t>
  </si>
  <si>
    <t>CAM</t>
  </si>
  <si>
    <t>4768 DEL 15/12/2022</t>
  </si>
  <si>
    <t>Norma a base dell'attribuzione dei contributi alle scuole paritarie: art. 1 , comma 39 della legge n. 107/2015</t>
  </si>
  <si>
    <t>Modalità seguita per l'individuazione del beneficiario:  scuole paritarie secondarie di secondo grado</t>
  </si>
  <si>
    <t>beneficiario</t>
  </si>
  <si>
    <t>codice fiscale</t>
  </si>
  <si>
    <t xml:space="preserve"> lordo</t>
  </si>
  <si>
    <t>causale  pagamento</t>
  </si>
  <si>
    <t>ISTITUTO DELLE SUORE FIGLIE DI S. GIUSEPPE DEL CABURLOTTO - SANTA GIOVANNA D'ARCO</t>
  </si>
  <si>
    <t>Contributo paritarie fabbisogno energetico scuola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</si>
</sst>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"/>
    <numFmt numFmtId="165" formatCode="#,##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Franklin Gothic Medium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indexed="63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5" fillId="0" borderId="0">
      <alignment vertical="top"/>
    </xf>
    <xf numFmtId="0" fontId="6" fillId="0" borderId="0"/>
    <xf numFmtId="0" fontId="17" fillId="0" borderId="0">
      <alignment vertical="top"/>
    </xf>
    <xf numFmtId="0" fontId="18" fillId="0" borderId="0"/>
  </cellStyleXfs>
  <cellXfs count="205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3" fontId="10" fillId="2" borderId="5" xfId="1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4" fontId="1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4" fontId="16" fillId="0" borderId="0" xfId="0" applyNumberFormat="1" applyFont="1" applyAlignment="1">
      <alignment horizontal="right" vertical="center" wrapText="1"/>
    </xf>
    <xf numFmtId="4" fontId="10" fillId="0" borderId="5" xfId="0" applyNumberFormat="1" applyFont="1" applyBorder="1" applyAlignment="1" applyProtection="1">
      <alignment horizontal="right" vertical="center" wrapText="1"/>
      <protection locked="0"/>
    </xf>
    <xf numFmtId="4" fontId="10" fillId="0" borderId="5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/>
      <protection locked="0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4" fontId="10" fillId="0" borderId="6" xfId="0" applyNumberFormat="1" applyFont="1" applyBorder="1" applyAlignment="1" applyProtection="1">
      <alignment horizontal="right" vertical="center" wrapText="1"/>
      <protection locked="0"/>
    </xf>
    <xf numFmtId="4" fontId="10" fillId="0" borderId="6" xfId="0" applyNumberFormat="1" applyFont="1" applyBorder="1" applyAlignment="1" applyProtection="1">
      <alignment horizontal="right" vertical="center"/>
      <protection locked="0"/>
    </xf>
    <xf numFmtId="4" fontId="10" fillId="0" borderId="6" xfId="0" applyNumberFormat="1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right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4" fontId="10" fillId="0" borderId="13" xfId="0" applyNumberFormat="1" applyFont="1" applyBorder="1" applyAlignment="1" applyProtection="1">
      <alignment horizontal="center" vertical="center"/>
      <protection locked="0"/>
    </xf>
    <xf numFmtId="4" fontId="10" fillId="0" borderId="21" xfId="0" applyNumberFormat="1" applyFont="1" applyBorder="1" applyAlignment="1" applyProtection="1">
      <alignment horizontal="center" vertical="center"/>
      <protection locked="0"/>
    </xf>
    <xf numFmtId="4" fontId="10" fillId="3" borderId="5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/>
      <protection locked="0"/>
    </xf>
    <xf numFmtId="4" fontId="10" fillId="0" borderId="18" xfId="0" applyNumberFormat="1" applyFont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 applyProtection="1">
      <alignment vertical="center" wrapText="1"/>
      <protection locked="0"/>
    </xf>
    <xf numFmtId="0" fontId="10" fillId="4" borderId="11" xfId="0" applyFont="1" applyFill="1" applyBorder="1" applyAlignment="1" applyProtection="1">
      <alignment vertical="center"/>
      <protection locked="0"/>
    </xf>
    <xf numFmtId="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" xfId="0" applyNumberFormat="1" applyFont="1" applyFill="1" applyBorder="1" applyAlignment="1" applyProtection="1">
      <alignment horizontal="right" vertical="center"/>
      <protection locked="0"/>
    </xf>
    <xf numFmtId="4" fontId="10" fillId="4" borderId="24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4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0" fontId="10" fillId="3" borderId="19" xfId="0" applyFont="1" applyFill="1" applyBorder="1"/>
    <xf numFmtId="0" fontId="7" fillId="3" borderId="8" xfId="0" applyFont="1" applyFill="1" applyBorder="1"/>
    <xf numFmtId="0" fontId="10" fillId="3" borderId="8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4" borderId="11" xfId="0" applyFont="1" applyFill="1" applyBorder="1" applyAlignment="1" applyProtection="1">
      <alignment horizontal="right" vertical="center" wrapText="1"/>
      <protection locked="0"/>
    </xf>
    <xf numFmtId="0" fontId="10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10" fillId="5" borderId="5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10" fillId="0" borderId="0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49" fontId="19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/>
    </xf>
    <xf numFmtId="0" fontId="0" fillId="6" borderId="9" xfId="0" applyFill="1" applyBorder="1" applyAlignment="1">
      <alignment horizontal="center" vertical="center"/>
    </xf>
    <xf numFmtId="0" fontId="0" fillId="6" borderId="9" xfId="0" applyFill="1" applyBorder="1" applyAlignment="1" applyProtection="1">
      <alignment vertical="center" wrapText="1"/>
      <protection locked="0"/>
    </xf>
    <xf numFmtId="49" fontId="10" fillId="6" borderId="9" xfId="0" quotePrefix="1" applyNumberFormat="1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0" fontId="10" fillId="6" borderId="9" xfId="0" applyFont="1" applyFill="1" applyBorder="1" applyAlignment="1" applyProtection="1">
      <alignment vertical="center" wrapText="1"/>
      <protection locked="0"/>
    </xf>
    <xf numFmtId="4" fontId="10" fillId="6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5" xfId="0" applyNumberFormat="1" applyFont="1" applyFill="1" applyBorder="1" applyAlignment="1" applyProtection="1">
      <alignment horizontal="right" vertical="center"/>
      <protection locked="0"/>
    </xf>
    <xf numFmtId="4" fontId="10" fillId="6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6" borderId="9" xfId="0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/>
    <xf numFmtId="0" fontId="8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" fontId="0" fillId="0" borderId="5" xfId="0" applyNumberFormat="1" applyBorder="1" applyAlignment="1">
      <alignment vertical="center"/>
    </xf>
    <xf numFmtId="4" fontId="10" fillId="7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4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5" xfId="0" applyNumberFormat="1" applyFont="1" applyBorder="1" applyAlignment="1" applyProtection="1">
      <alignment horizontal="right" vertical="center"/>
      <protection locked="0"/>
    </xf>
    <xf numFmtId="164" fontId="10" fillId="7" borderId="5" xfId="0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10" fillId="0" borderId="20" xfId="0" applyNumberFormat="1" applyFont="1" applyBorder="1" applyAlignment="1" applyProtection="1">
      <alignment horizontal="right" vertical="center"/>
      <protection locked="0"/>
    </xf>
    <xf numFmtId="164" fontId="10" fillId="0" borderId="19" xfId="0" applyNumberFormat="1" applyFont="1" applyBorder="1" applyAlignment="1" applyProtection="1">
      <alignment horizontal="right" vertical="center"/>
      <protection locked="0"/>
    </xf>
    <xf numFmtId="164" fontId="10" fillId="4" borderId="2" xfId="0" applyNumberFormat="1" applyFont="1" applyFill="1" applyBorder="1" applyAlignment="1" applyProtection="1">
      <alignment horizontal="right" vertical="center"/>
      <protection locked="0"/>
    </xf>
    <xf numFmtId="164" fontId="10" fillId="0" borderId="6" xfId="0" applyNumberFormat="1" applyFont="1" applyBorder="1" applyAlignment="1" applyProtection="1">
      <alignment horizontal="right" vertical="center"/>
      <protection locked="0"/>
    </xf>
    <xf numFmtId="164" fontId="10" fillId="6" borderId="5" xfId="0" applyNumberFormat="1" applyFont="1" applyFill="1" applyBorder="1" applyAlignment="1" applyProtection="1">
      <alignment horizontal="right" vertical="center"/>
      <protection locked="0"/>
    </xf>
    <xf numFmtId="164" fontId="10" fillId="3" borderId="5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 wrapText="1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vertical="center"/>
    </xf>
    <xf numFmtId="165" fontId="0" fillId="0" borderId="5" xfId="0" applyNumberFormat="1" applyBorder="1" applyAlignment="1">
      <alignment vertical="center"/>
    </xf>
    <xf numFmtId="0" fontId="10" fillId="7" borderId="0" xfId="0" applyFont="1" applyFill="1"/>
    <xf numFmtId="4" fontId="10" fillId="0" borderId="5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 applyProtection="1">
      <alignment horizontal="right" vertical="center" wrapText="1"/>
      <protection locked="0"/>
    </xf>
    <xf numFmtId="4" fontId="10" fillId="0" borderId="15" xfId="0" applyNumberFormat="1" applyFont="1" applyBorder="1" applyAlignment="1">
      <alignment horizontal="right" vertical="center"/>
    </xf>
    <xf numFmtId="4" fontId="10" fillId="0" borderId="0" xfId="0" applyNumberFormat="1" applyFont="1" applyAlignment="1" applyProtection="1">
      <alignment horizontal="right" vertical="center" wrapText="1"/>
      <protection locked="0"/>
    </xf>
    <xf numFmtId="4" fontId="10" fillId="0" borderId="16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 applyProtection="1">
      <alignment horizontal="right" vertical="center" wrapText="1"/>
      <protection locked="0"/>
    </xf>
    <xf numFmtId="4" fontId="10" fillId="0" borderId="23" xfId="0" applyNumberFormat="1" applyFont="1" applyBorder="1" applyAlignment="1">
      <alignment horizontal="right" vertical="center"/>
    </xf>
    <xf numFmtId="4" fontId="10" fillId="4" borderId="24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5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 applyProtection="1">
      <alignment horizontal="right" vertical="center" wrapText="1"/>
      <protection locked="0"/>
    </xf>
    <xf numFmtId="4" fontId="10" fillId="3" borderId="5" xfId="0" applyNumberFormat="1" applyFont="1" applyFill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/>
    </xf>
    <xf numFmtId="4" fontId="10" fillId="3" borderId="8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10" fillId="0" borderId="20" xfId="0" applyNumberFormat="1" applyFont="1" applyBorder="1" applyAlignment="1" applyProtection="1">
      <alignment horizontal="right" vertical="center"/>
      <protection locked="0"/>
    </xf>
    <xf numFmtId="4" fontId="10" fillId="0" borderId="19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9" xfId="0" quotePrefix="1" applyBorder="1" applyAlignment="1">
      <alignment horizontal="center" vertical="center"/>
    </xf>
    <xf numFmtId="0" fontId="10" fillId="0" borderId="5" xfId="0" quotePrefix="1" applyFont="1" applyBorder="1" applyAlignment="1" applyProtection="1">
      <alignment vertical="center"/>
      <protection locked="0"/>
    </xf>
    <xf numFmtId="0" fontId="10" fillId="0" borderId="1" xfId="0" quotePrefix="1" applyFont="1" applyBorder="1" applyAlignment="1" applyProtection="1">
      <alignment vertical="center"/>
      <protection locked="0"/>
    </xf>
    <xf numFmtId="2" fontId="16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0" fillId="5" borderId="5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1" fontId="0" fillId="0" borderId="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4" fontId="12" fillId="0" borderId="0" xfId="0" applyNumberFormat="1" applyFont="1" applyAlignment="1">
      <alignment horizontal="right" vertical="center"/>
    </xf>
    <xf numFmtId="4" fontId="10" fillId="2" borderId="5" xfId="1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4" fontId="10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9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</cellXfs>
  <cellStyles count="9">
    <cellStyle name="Migliaia" xfId="1" builtinId="3"/>
    <cellStyle name="Normale" xfId="0" builtinId="0"/>
    <cellStyle name="Normale 11" xfId="8" xr:uid="{00000000-0005-0000-0000-000002000000}"/>
    <cellStyle name="Normale 2" xfId="2" xr:uid="{00000000-0005-0000-0000-000003000000}"/>
    <cellStyle name="Normale 2 2" xfId="5" xr:uid="{00000000-0005-0000-0000-000004000000}"/>
    <cellStyle name="Normale 2 4" xfId="7" xr:uid="{00000000-0005-0000-0000-000005000000}"/>
    <cellStyle name="Normale 3" xfId="4" xr:uid="{00000000-0005-0000-0000-000006000000}"/>
    <cellStyle name="Normale 4" xfId="6" xr:uid="{00000000-0005-0000-0000-000007000000}"/>
    <cellStyle name="Normale 7" xfId="3" xr:uid="{00000000-0005-0000-0000-000008000000}"/>
  </cellStyles>
  <dxfs count="0"/>
  <tableStyles count="0" defaultTableStyle="TableStyleMedium2" defaultPivotStyle="PivotStyleLight16"/>
  <colors>
    <mruColors>
      <color rgb="FFCCFFCC"/>
      <color rgb="FFFFFFFF"/>
      <color rgb="FF99FF99"/>
      <color rgb="FFFFFF99"/>
      <color rgb="FFCCFFFF"/>
      <color rgb="FF008000"/>
      <color rgb="FFFFCCCC"/>
      <color rgb="FFFFFFCC"/>
      <color rgb="FFCCE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32</xdr:row>
      <xdr:rowOff>104775</xdr:rowOff>
    </xdr:from>
    <xdr:to>
      <xdr:col>14</xdr:col>
      <xdr:colOff>142875</xdr:colOff>
      <xdr:row>32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F0AA95A-24A8-40E1-9EB9-2568C6BDD028}"/>
            </a:ext>
          </a:extLst>
        </xdr:cNvPr>
        <xdr:cNvSpPr txBox="1">
          <a:spLocks noChangeArrowheads="1"/>
        </xdr:cNvSpPr>
      </xdr:nvSpPr>
      <xdr:spPr bwMode="auto">
        <a:xfrm>
          <a:off x="18345150" y="10115550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9525</xdr:colOff>
      <xdr:row>39</xdr:row>
      <xdr:rowOff>19050</xdr:rowOff>
    </xdr:from>
    <xdr:to>
      <xdr:col>14</xdr:col>
      <xdr:colOff>76200</xdr:colOff>
      <xdr:row>40</xdr:row>
      <xdr:rowOff>28574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2702808-E45F-4655-816F-86D94003BEC1}"/>
            </a:ext>
          </a:extLst>
        </xdr:cNvPr>
        <xdr:cNvSpPr txBox="1">
          <a:spLocks noChangeArrowheads="1"/>
        </xdr:cNvSpPr>
      </xdr:nvSpPr>
      <xdr:spPr bwMode="auto">
        <a:xfrm>
          <a:off x="18278475" y="1140142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66675</xdr:colOff>
      <xdr:row>33</xdr:row>
      <xdr:rowOff>192404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D1E6201-E346-42AF-A227-6867FD2A4744}"/>
            </a:ext>
          </a:extLst>
        </xdr:cNvPr>
        <xdr:cNvSpPr txBox="1">
          <a:spLocks noChangeArrowheads="1"/>
        </xdr:cNvSpPr>
      </xdr:nvSpPr>
      <xdr:spPr bwMode="auto">
        <a:xfrm>
          <a:off x="19288125" y="10201275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15</xdr:col>
      <xdr:colOff>0</xdr:colOff>
      <xdr:row>33</xdr:row>
      <xdr:rowOff>0</xdr:rowOff>
    </xdr:from>
    <xdr:ext cx="66675" cy="180976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ADF99B8-127E-4638-A01F-D5275B0F2122}"/>
            </a:ext>
          </a:extLst>
        </xdr:cNvPr>
        <xdr:cNvSpPr txBox="1">
          <a:spLocks noChangeArrowheads="1"/>
        </xdr:cNvSpPr>
      </xdr:nvSpPr>
      <xdr:spPr bwMode="auto">
        <a:xfrm>
          <a:off x="1928812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C90168C-3E90-4A59-B932-ACF992584A88}"/>
            </a:ext>
          </a:extLst>
        </xdr:cNvPr>
        <xdr:cNvSpPr txBox="1">
          <a:spLocks noChangeArrowheads="1"/>
        </xdr:cNvSpPr>
      </xdr:nvSpPr>
      <xdr:spPr bwMode="auto">
        <a:xfrm>
          <a:off x="1928812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C14D8F83-031A-4CEC-8CF3-6605896AD2E0}"/>
            </a:ext>
          </a:extLst>
        </xdr:cNvPr>
        <xdr:cNvSpPr txBox="1">
          <a:spLocks noChangeArrowheads="1"/>
        </xdr:cNvSpPr>
      </xdr:nvSpPr>
      <xdr:spPr bwMode="auto">
        <a:xfrm>
          <a:off x="1928812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28E2036-621C-4E1A-BB2A-CB3FA1849314}"/>
            </a:ext>
          </a:extLst>
        </xdr:cNvPr>
        <xdr:cNvSpPr txBox="1">
          <a:spLocks noChangeArrowheads="1"/>
        </xdr:cNvSpPr>
      </xdr:nvSpPr>
      <xdr:spPr bwMode="auto">
        <a:xfrm>
          <a:off x="1928812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BB16C83-D7F7-4C3C-8FAF-6C334EA72444}"/>
            </a:ext>
          </a:extLst>
        </xdr:cNvPr>
        <xdr:cNvSpPr txBox="1">
          <a:spLocks noChangeArrowheads="1"/>
        </xdr:cNvSpPr>
      </xdr:nvSpPr>
      <xdr:spPr bwMode="auto">
        <a:xfrm>
          <a:off x="1928812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93127328-7513-4FE3-B735-0F72E82A3FE8}"/>
            </a:ext>
          </a:extLst>
        </xdr:cNvPr>
        <xdr:cNvSpPr txBox="1">
          <a:spLocks noChangeArrowheads="1"/>
        </xdr:cNvSpPr>
      </xdr:nvSpPr>
      <xdr:spPr bwMode="auto">
        <a:xfrm>
          <a:off x="172497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2728D605-A9CA-4060-9BBD-B4FA6212D673}"/>
            </a:ext>
          </a:extLst>
        </xdr:cNvPr>
        <xdr:cNvSpPr txBox="1">
          <a:spLocks noChangeArrowheads="1"/>
        </xdr:cNvSpPr>
      </xdr:nvSpPr>
      <xdr:spPr bwMode="auto">
        <a:xfrm>
          <a:off x="172497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29CB62DD-79D5-401C-A78E-92E02BE385AB}"/>
            </a:ext>
          </a:extLst>
        </xdr:cNvPr>
        <xdr:cNvSpPr txBox="1">
          <a:spLocks noChangeArrowheads="1"/>
        </xdr:cNvSpPr>
      </xdr:nvSpPr>
      <xdr:spPr bwMode="auto">
        <a:xfrm>
          <a:off x="172497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E1F6F75D-8B1E-435B-812D-EB28A5A04807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9F7BE0F3-2D41-4130-994F-A9FCD6810B9D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250E8D0-E7B2-40C7-9656-577FF26386BC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BA54F70C-A0E4-48E5-8C30-218EC83DA8F1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AD4D5743-CA29-44DD-B8CE-A5BCD4050D74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E0ED05F-E124-42BF-892C-E4ACC33601B3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FCF8E072-D9BF-42C3-B36D-C389416638B3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3D00BDC-A843-4A74-8851-D4EF32FD04D3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24D5961C-3C43-475E-A9E7-9B24232B64DE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6D02DC8E-D598-40FC-84B5-034911D05EE0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9D04D7F-8399-49FB-8FB5-5116203B85A1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854A3D3-ABEB-4171-96DD-B8B8B44F8875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655107A9-1E5B-4BCF-AED6-8079322E87D6}"/>
            </a:ext>
          </a:extLst>
        </xdr:cNvPr>
        <xdr:cNvSpPr txBox="1">
          <a:spLocks noChangeArrowheads="1"/>
        </xdr:cNvSpPr>
      </xdr:nvSpPr>
      <xdr:spPr bwMode="auto">
        <a:xfrm>
          <a:off x="215550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E730A706-4861-4A44-89A8-1170B4B560CE}"/>
            </a:ext>
          </a:extLst>
        </xdr:cNvPr>
        <xdr:cNvSpPr txBox="1">
          <a:spLocks noChangeArrowheads="1"/>
        </xdr:cNvSpPr>
      </xdr:nvSpPr>
      <xdr:spPr bwMode="auto">
        <a:xfrm>
          <a:off x="215550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3A4B134C-D3DA-46F1-BC07-68838A71DB82}"/>
            </a:ext>
          </a:extLst>
        </xdr:cNvPr>
        <xdr:cNvSpPr txBox="1">
          <a:spLocks noChangeArrowheads="1"/>
        </xdr:cNvSpPr>
      </xdr:nvSpPr>
      <xdr:spPr bwMode="auto">
        <a:xfrm>
          <a:off x="215550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E4E3BB2B-D713-432F-8500-DA2E2CBA0131}"/>
            </a:ext>
          </a:extLst>
        </xdr:cNvPr>
        <xdr:cNvSpPr txBox="1">
          <a:spLocks noChangeArrowheads="1"/>
        </xdr:cNvSpPr>
      </xdr:nvSpPr>
      <xdr:spPr bwMode="auto">
        <a:xfrm>
          <a:off x="215550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1E67B9AE-EB57-4306-95E8-33DA70B3FFC1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11E99BB-3C93-49FB-A1CD-990BC6F7B2C1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F80445E7-2976-4C13-80AF-E017E0FC081B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C3F83DA-9595-4701-B41E-F4642946B25F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8E3BFE33-533F-4AA1-839F-58279D329B56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AAAF6461-7F16-41E7-AE8A-1CEDC2CCC97D}"/>
            </a:ext>
          </a:extLst>
        </xdr:cNvPr>
        <xdr:cNvSpPr txBox="1">
          <a:spLocks noChangeArrowheads="1"/>
        </xdr:cNvSpPr>
      </xdr:nvSpPr>
      <xdr:spPr bwMode="auto">
        <a:xfrm>
          <a:off x="21555075" y="100107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F19D2B9A-30C9-4B72-8401-11C67912ABE4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7B2C79BD-1728-4FFD-AE6B-614790D5F30D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E5E5A565-0383-4D88-94DD-D4B41D26C8D0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84731585-009A-4112-BB55-2B48A3AB6922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7B2EEFF0-939A-4497-B0B6-F3109AB5215E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33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31752417-B3A8-4B59-9633-FD329EA8556A}"/>
            </a:ext>
          </a:extLst>
        </xdr:cNvPr>
        <xdr:cNvSpPr txBox="1">
          <a:spLocks noChangeArrowheads="1"/>
        </xdr:cNvSpPr>
      </xdr:nvSpPr>
      <xdr:spPr bwMode="auto">
        <a:xfrm>
          <a:off x="20373975" y="1020127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9525</xdr:colOff>
      <xdr:row>39</xdr:row>
      <xdr:rowOff>19050</xdr:rowOff>
    </xdr:from>
    <xdr:ext cx="66675" cy="200024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818ECB77-7936-4C50-95EF-9ACA5714E381}"/>
            </a:ext>
          </a:extLst>
        </xdr:cNvPr>
        <xdr:cNvSpPr txBox="1">
          <a:spLocks noChangeArrowheads="1"/>
        </xdr:cNvSpPr>
      </xdr:nvSpPr>
      <xdr:spPr bwMode="auto">
        <a:xfrm>
          <a:off x="17259300" y="1140142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31</xdr:row>
      <xdr:rowOff>104775</xdr:rowOff>
    </xdr:from>
    <xdr:to>
      <xdr:col>15</xdr:col>
      <xdr:colOff>142875</xdr:colOff>
      <xdr:row>31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F767E8-3D36-4727-8717-71EE55A7DE89}"/>
            </a:ext>
          </a:extLst>
        </xdr:cNvPr>
        <xdr:cNvSpPr txBox="1">
          <a:spLocks noChangeArrowheads="1"/>
        </xdr:cNvSpPr>
      </xdr:nvSpPr>
      <xdr:spPr bwMode="auto">
        <a:xfrm>
          <a:off x="17221200" y="99536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38</xdr:row>
      <xdr:rowOff>19050</xdr:rowOff>
    </xdr:from>
    <xdr:to>
      <xdr:col>15</xdr:col>
      <xdr:colOff>76200</xdr:colOff>
      <xdr:row>39</xdr:row>
      <xdr:rowOff>28574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792CC35-1516-4398-8E22-97F86F479079}"/>
            </a:ext>
          </a:extLst>
        </xdr:cNvPr>
        <xdr:cNvSpPr txBox="1">
          <a:spLocks noChangeArrowheads="1"/>
        </xdr:cNvSpPr>
      </xdr:nvSpPr>
      <xdr:spPr bwMode="auto">
        <a:xfrm>
          <a:off x="17154525" y="112395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66675</xdr:colOff>
      <xdr:row>32</xdr:row>
      <xdr:rowOff>192404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60620F8-6211-446B-BB9A-E61C8DA68DD8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32</xdr:row>
      <xdr:rowOff>0</xdr:rowOff>
    </xdr:from>
    <xdr:ext cx="66675" cy="180976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C6CCCAD-D21F-4788-AB2D-5FA2295AA278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32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07B9F7A-9439-4BBC-A423-A11824F8AF7D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32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BB53188-4639-4172-920D-21CB11FD53FE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32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8019A57-E717-4827-98BF-642F536A75E1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32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3812D43A-26AA-4E3E-AF27-4DEBFB5A6B9C}"/>
            </a:ext>
          </a:extLst>
        </xdr:cNvPr>
        <xdr:cNvSpPr txBox="1">
          <a:spLocks noChangeArrowheads="1"/>
        </xdr:cNvSpPr>
      </xdr:nvSpPr>
      <xdr:spPr bwMode="auto">
        <a:xfrm>
          <a:off x="1816417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A5820A42-8555-40A1-939C-E035CEB5180B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2D0334CA-C1A8-4571-96DF-AFD51D4DAE1E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A851C1A-24AE-4CA2-A80C-EABD9367AF62}"/>
            </a:ext>
          </a:extLst>
        </xdr:cNvPr>
        <xdr:cNvSpPr txBox="1">
          <a:spLocks noChangeArrowheads="1"/>
        </xdr:cNvSpPr>
      </xdr:nvSpPr>
      <xdr:spPr bwMode="auto">
        <a:xfrm>
          <a:off x="161258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7A29C6B7-0D28-4F2D-82E4-B5FA72DA30C1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960108DC-1438-4138-9909-AE99C9991F7B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4E906F8A-4F8F-4EEE-80CB-C331F920149B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1F0FFA28-B98B-42C4-9557-C06EC349F1FF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BD96F4B3-FAEB-465C-A22C-E5B8D1D0599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C4D9273E-6E92-4239-B6A6-FD9AA3A82A2B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49D3912B-18A5-4431-9324-F0ACDDB2AD9D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E37A71D5-1741-4C01-9A1D-D7E3C9DC5E97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60E3A451-9951-41EA-BE02-EDFC0E00B282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2BACD12-32D1-4FB3-9DC2-D03DBABCFE19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8051F432-1D76-4F50-92F6-F054643EED73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5F1E0DEF-B01D-42A4-9665-D2A4DA295BA4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D441AB30-5E1F-44CD-9629-9D92E2E081F6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C8C5AACF-5E43-4E42-8CE2-B38E721B9E52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A89BEE5B-2B97-49BA-A7EF-11C3A4496D44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2CD877E-4716-4684-9379-231E224A17C0}"/>
            </a:ext>
          </a:extLst>
        </xdr:cNvPr>
        <xdr:cNvSpPr txBox="1">
          <a:spLocks noChangeArrowheads="1"/>
        </xdr:cNvSpPr>
      </xdr:nvSpPr>
      <xdr:spPr bwMode="auto">
        <a:xfrm>
          <a:off x="20240625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ECAE750C-93AE-4894-8175-5944111C82DF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BCA51BFB-6C1E-467E-97D5-37DA9F2B6D0F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531D8EAA-3C6D-49EA-8BA6-89343C87D5BF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8EF5E518-211E-4CFD-B16C-93EE9FCB2256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6EA70ADD-60D0-4D63-924F-42240DD25C1C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7C5D097-DD2E-4A0F-89AD-BC0E5D8C5AA7}"/>
            </a:ext>
          </a:extLst>
        </xdr:cNvPr>
        <xdr:cNvSpPr txBox="1">
          <a:spLocks noChangeArrowheads="1"/>
        </xdr:cNvSpPr>
      </xdr:nvSpPr>
      <xdr:spPr bwMode="auto">
        <a:xfrm>
          <a:off x="202406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9BB013A6-8266-4F38-A586-0A6BD20A38F1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D031C82A-94B1-40E5-8B8A-C9CFC1E3FDF0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F618B509-A3AC-4947-8AD2-F4E92C0600EB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D5E830D6-5F6F-45AD-A1D6-71B2451925D9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9DEE604F-BEB7-4303-9E7B-F16FA7F47D35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BF883B5B-3354-477B-8FD3-35E8393B31D1}"/>
            </a:ext>
          </a:extLst>
        </xdr:cNvPr>
        <xdr:cNvSpPr txBox="1">
          <a:spLocks noChangeArrowheads="1"/>
        </xdr:cNvSpPr>
      </xdr:nvSpPr>
      <xdr:spPr bwMode="auto">
        <a:xfrm>
          <a:off x="19183350" y="10039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</xdr:colOff>
      <xdr:row>38</xdr:row>
      <xdr:rowOff>19050</xdr:rowOff>
    </xdr:from>
    <xdr:ext cx="66675" cy="200024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65A666A3-DC49-4388-9402-7E6FE5EB67A7}"/>
            </a:ext>
          </a:extLst>
        </xdr:cNvPr>
        <xdr:cNvSpPr txBox="1">
          <a:spLocks noChangeArrowheads="1"/>
        </xdr:cNvSpPr>
      </xdr:nvSpPr>
      <xdr:spPr bwMode="auto">
        <a:xfrm>
          <a:off x="16135350" y="112395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27</xdr:row>
      <xdr:rowOff>104775</xdr:rowOff>
    </xdr:from>
    <xdr:to>
      <xdr:col>15</xdr:col>
      <xdr:colOff>142875</xdr:colOff>
      <xdr:row>27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FBC97B3-1CD2-4B5A-BC95-5180578F7C29}"/>
            </a:ext>
          </a:extLst>
        </xdr:cNvPr>
        <xdr:cNvSpPr txBox="1">
          <a:spLocks noChangeArrowheads="1"/>
        </xdr:cNvSpPr>
      </xdr:nvSpPr>
      <xdr:spPr bwMode="auto">
        <a:xfrm>
          <a:off x="19564350" y="97631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34</xdr:row>
      <xdr:rowOff>19050</xdr:rowOff>
    </xdr:from>
    <xdr:to>
      <xdr:col>15</xdr:col>
      <xdr:colOff>76200</xdr:colOff>
      <xdr:row>35</xdr:row>
      <xdr:rowOff>28574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2C899EF-79C5-422A-90B8-214E9016C429}"/>
            </a:ext>
          </a:extLst>
        </xdr:cNvPr>
        <xdr:cNvSpPr txBox="1">
          <a:spLocks noChangeArrowheads="1"/>
        </xdr:cNvSpPr>
      </xdr:nvSpPr>
      <xdr:spPr bwMode="auto">
        <a:xfrm>
          <a:off x="19497675" y="110490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66675</xdr:colOff>
      <xdr:row>28</xdr:row>
      <xdr:rowOff>192404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6FEACF3-CCAA-425B-B20A-CA819446EFE1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28</xdr:row>
      <xdr:rowOff>0</xdr:rowOff>
    </xdr:from>
    <xdr:ext cx="66675" cy="180976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27F94D0E-673A-4CFA-9E6E-C0C4DC9FAB97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28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C66FCDF-0638-4D7B-850A-BAE290B6636A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28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C2BEA864-10D9-46C9-86FF-68C0201C4BFA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28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3A42163-5164-4F42-8219-3EEAA3981484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231320</xdr:colOff>
      <xdr:row>28</xdr:row>
      <xdr:rowOff>27214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3F04F631-FECA-453E-8451-F109B8B4EBB5}"/>
            </a:ext>
          </a:extLst>
        </xdr:cNvPr>
        <xdr:cNvSpPr txBox="1">
          <a:spLocks noChangeArrowheads="1"/>
        </xdr:cNvSpPr>
      </xdr:nvSpPr>
      <xdr:spPr bwMode="auto">
        <a:xfrm>
          <a:off x="21839463" y="8490857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A10A9BD-0469-48B3-8AA4-1F5FFCD24BE7}"/>
            </a:ext>
          </a:extLst>
        </xdr:cNvPr>
        <xdr:cNvSpPr txBox="1">
          <a:spLocks noChangeArrowheads="1"/>
        </xdr:cNvSpPr>
      </xdr:nvSpPr>
      <xdr:spPr bwMode="auto">
        <a:xfrm>
          <a:off x="184689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D7FF6643-5533-4B1D-A108-FE72831DF8B8}"/>
            </a:ext>
          </a:extLst>
        </xdr:cNvPr>
        <xdr:cNvSpPr txBox="1">
          <a:spLocks noChangeArrowheads="1"/>
        </xdr:cNvSpPr>
      </xdr:nvSpPr>
      <xdr:spPr bwMode="auto">
        <a:xfrm>
          <a:off x="184689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28</xdr:row>
      <xdr:rowOff>0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B0B3086-06A5-451C-8665-CAC6EF254F1C}"/>
            </a:ext>
          </a:extLst>
        </xdr:cNvPr>
        <xdr:cNvSpPr txBox="1">
          <a:spLocks noChangeArrowheads="1"/>
        </xdr:cNvSpPr>
      </xdr:nvSpPr>
      <xdr:spPr bwMode="auto">
        <a:xfrm>
          <a:off x="184689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FFA259D5-A5C0-456B-94D5-264E422C76C2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C0164D33-D543-410B-8E7B-4D0ACD84B8D5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7C45EFC7-E098-4B3C-AD58-8A09C7D01A7D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D0087CDD-0984-4325-84FD-E354DFD928DA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21B51C8-25C3-444D-AAA6-6F870841DB60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C845FEDF-34F7-4768-ACF2-D3D74A8842AE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1E3E9B7-9D39-4195-A5A6-514DDC803F7F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E501219-2E97-405C-BCD0-137E0454C065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A6E94E7-D126-4F2E-9B93-42976AA32E88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4A6C46C0-25FC-4854-83AB-25DE53A8C94A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64AA554-BBAF-4E63-9762-5A1AD921ED37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368CBDBA-6DE9-443C-AABD-79033DDBB0C3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28607FA1-E923-4B1A-851D-5F4888789535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552D12A4-639C-432A-8301-6420FE508E58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5FCC9B87-67D5-47D8-B7D0-B3E6AE1566B6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28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6E51F249-DE84-4E41-A574-9F6CB78067E2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CF05414B-304F-4773-872B-E94FCCAA226C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9EBE640D-6C06-492C-91F5-48E50A015733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127CAB68-55A8-44AB-95A9-9A627F1A208F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3CB23239-BA25-49EE-9A76-D4EEC9D397B7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68A7820-7FEC-4387-B8B6-083470A45632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E263B139-51DA-4357-9014-6F48AE99880E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DA9A9982-9372-4483-B62F-D457273A91BE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F939B8BC-73AC-47A6-86E5-5FADF092F2F9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630659E6-E693-477D-8AEA-AC8E224406E1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523366C9-F88B-42EE-ACAB-47AD0E966219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B83662F4-8F13-4960-B49F-4A335C6308F1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28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C850BE2-FB6A-4A72-B968-91A94C659B39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</xdr:colOff>
      <xdr:row>34</xdr:row>
      <xdr:rowOff>19050</xdr:rowOff>
    </xdr:from>
    <xdr:ext cx="66675" cy="200024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17B5A8C8-00E3-47A3-9EAC-2348EB0DB4FA}"/>
            </a:ext>
          </a:extLst>
        </xdr:cNvPr>
        <xdr:cNvSpPr txBox="1">
          <a:spLocks noChangeArrowheads="1"/>
        </xdr:cNvSpPr>
      </xdr:nvSpPr>
      <xdr:spPr bwMode="auto">
        <a:xfrm>
          <a:off x="18478500" y="110490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13</xdr:row>
      <xdr:rowOff>104775</xdr:rowOff>
    </xdr:from>
    <xdr:to>
      <xdr:col>15</xdr:col>
      <xdr:colOff>142875</xdr:colOff>
      <xdr:row>13</xdr:row>
      <xdr:rowOff>189634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EB0B485-343B-44B2-9E04-9A3100E31DD1}"/>
            </a:ext>
          </a:extLst>
        </xdr:cNvPr>
        <xdr:cNvSpPr txBox="1">
          <a:spLocks noChangeArrowheads="1"/>
        </xdr:cNvSpPr>
      </xdr:nvSpPr>
      <xdr:spPr bwMode="auto">
        <a:xfrm>
          <a:off x="19564350" y="9763125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20</xdr:row>
      <xdr:rowOff>19050</xdr:rowOff>
    </xdr:from>
    <xdr:to>
      <xdr:col>15</xdr:col>
      <xdr:colOff>76200</xdr:colOff>
      <xdr:row>21</xdr:row>
      <xdr:rowOff>28574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10D12FD-D45A-43E3-8688-C8D5F25CA5AD}"/>
            </a:ext>
          </a:extLst>
        </xdr:cNvPr>
        <xdr:cNvSpPr txBox="1">
          <a:spLocks noChangeArrowheads="1"/>
        </xdr:cNvSpPr>
      </xdr:nvSpPr>
      <xdr:spPr bwMode="auto">
        <a:xfrm>
          <a:off x="19497675" y="110490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66675</xdr:colOff>
      <xdr:row>14</xdr:row>
      <xdr:rowOff>192404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2C23A2-26BB-48E5-AF00-067C2FCB2790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14</xdr:row>
      <xdr:rowOff>0</xdr:rowOff>
    </xdr:from>
    <xdr:ext cx="66675" cy="180976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E3504C6-F8A7-4779-8BED-17D0FDB9696A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14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855885-6DF0-4637-B4EA-DEC16842DD06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14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C6A2CA5-925A-4746-9672-FA877033A301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14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6E02DB5-1B0C-4019-B6DA-EFBCDBA3AD24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14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33F94060-EDE3-45FD-B6C1-473FD61FA3FC}"/>
            </a:ext>
          </a:extLst>
        </xdr:cNvPr>
        <xdr:cNvSpPr txBox="1">
          <a:spLocks noChangeArrowheads="1"/>
        </xdr:cNvSpPr>
      </xdr:nvSpPr>
      <xdr:spPr bwMode="auto">
        <a:xfrm>
          <a:off x="2050732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45F09D3B-A4DF-47AD-AB2C-601F98B369B4}"/>
            </a:ext>
          </a:extLst>
        </xdr:cNvPr>
        <xdr:cNvSpPr txBox="1">
          <a:spLocks noChangeArrowheads="1"/>
        </xdr:cNvSpPr>
      </xdr:nvSpPr>
      <xdr:spPr bwMode="auto">
        <a:xfrm>
          <a:off x="184689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3B29736-8EC0-4A9B-85C9-7D0921A99C03}"/>
            </a:ext>
          </a:extLst>
        </xdr:cNvPr>
        <xdr:cNvSpPr txBox="1">
          <a:spLocks noChangeArrowheads="1"/>
        </xdr:cNvSpPr>
      </xdr:nvSpPr>
      <xdr:spPr bwMode="auto">
        <a:xfrm>
          <a:off x="184689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14</xdr:row>
      <xdr:rowOff>0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C5589EF-E1E4-4DE0-94CB-C7105829895A}"/>
            </a:ext>
          </a:extLst>
        </xdr:cNvPr>
        <xdr:cNvSpPr txBox="1">
          <a:spLocks noChangeArrowheads="1"/>
        </xdr:cNvSpPr>
      </xdr:nvSpPr>
      <xdr:spPr bwMode="auto">
        <a:xfrm>
          <a:off x="184689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9233DE5B-92DB-4BC8-83BD-748E655C2396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769D8316-E9CE-4443-8963-32162B14D15D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D4CDBF55-9D56-4C36-8CB8-FD90F8D37D08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F6CDB55B-4D9B-4111-9E4D-37B63FB56732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B7B412A-718E-4FB3-AB0A-A8F8F3A4E5F8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E5E1B731-CB32-41D3-AD0E-7BC6C425932F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69962B1-3746-4949-9CC4-3E038822C91B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7DEA5631-97DB-4C47-8640-F0CDF900306E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9BA701AC-9FDE-457B-A10C-A4767347482E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62D8D733-F6FD-4A0E-8B00-A792C1C07C26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D31E87E8-5F26-4236-9291-F3DF6F7F042E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A7509207-47C7-46FB-BDC4-D1DB59B9A831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DAF170AD-41E0-4AD4-8F52-63E76CA471B5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3DDA29C5-BB00-4882-B27E-78F0242CF5E8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A87D24C1-3CDE-4B64-8661-052730776B20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A2BB7A14-584F-405F-A959-92285CCAE19C}"/>
            </a:ext>
          </a:extLst>
        </xdr:cNvPr>
        <xdr:cNvSpPr txBox="1">
          <a:spLocks noChangeArrowheads="1"/>
        </xdr:cNvSpPr>
      </xdr:nvSpPr>
      <xdr:spPr bwMode="auto">
        <a:xfrm>
          <a:off x="22669500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C8585F50-9860-4A18-94D9-2A872C759C9F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38AB2501-72E9-484D-8C3B-8C5DF1F385A2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520FD4EB-E20C-4598-9961-874FE4F489A8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CB182B32-9046-4B71-94C7-BBC2D879B949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C6309933-BD29-4AB7-A517-3B5B7E961A13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13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65E15C6-76F8-48A1-877C-962E1543233F}"/>
            </a:ext>
          </a:extLst>
        </xdr:cNvPr>
        <xdr:cNvSpPr txBox="1">
          <a:spLocks noChangeArrowheads="1"/>
        </xdr:cNvSpPr>
      </xdr:nvSpPr>
      <xdr:spPr bwMode="auto">
        <a:xfrm>
          <a:off x="22669500" y="96583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F8864225-86AD-4B0D-A165-437F0BDBCC07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269AE652-6D9C-4F64-BCA2-A0F0B939636B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9E19931F-5B75-4D43-AE25-D65E27ECC38C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8F56EC1A-901F-4E26-8562-5C8D215FB534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3CC34337-1E3D-4D1D-830D-E80D767147EA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14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75DABA7E-0726-436A-89AA-1566F13BE78C}"/>
            </a:ext>
          </a:extLst>
        </xdr:cNvPr>
        <xdr:cNvSpPr txBox="1">
          <a:spLocks noChangeArrowheads="1"/>
        </xdr:cNvSpPr>
      </xdr:nvSpPr>
      <xdr:spPr bwMode="auto">
        <a:xfrm>
          <a:off x="21593175" y="9848850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</xdr:colOff>
      <xdr:row>20</xdr:row>
      <xdr:rowOff>19050</xdr:rowOff>
    </xdr:from>
    <xdr:ext cx="66675" cy="200024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706CF65C-BEE6-465A-8279-38C3CF4BA89D}"/>
            </a:ext>
          </a:extLst>
        </xdr:cNvPr>
        <xdr:cNvSpPr txBox="1">
          <a:spLocks noChangeArrowheads="1"/>
        </xdr:cNvSpPr>
      </xdr:nvSpPr>
      <xdr:spPr bwMode="auto">
        <a:xfrm>
          <a:off x="18478500" y="11049000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7</xdr:row>
      <xdr:rowOff>0</xdr:rowOff>
    </xdr:from>
    <xdr:to>
      <xdr:col>15</xdr:col>
      <xdr:colOff>142875</xdr:colOff>
      <xdr:row>7</xdr:row>
      <xdr:rowOff>84859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3A71452-9F94-41DD-8682-2110CB6E0AF1}"/>
            </a:ext>
          </a:extLst>
        </xdr:cNvPr>
        <xdr:cNvSpPr txBox="1">
          <a:spLocks noChangeArrowheads="1"/>
        </xdr:cNvSpPr>
      </xdr:nvSpPr>
      <xdr:spPr bwMode="auto">
        <a:xfrm>
          <a:off x="19564350" y="3771900"/>
          <a:ext cx="66675" cy="84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7</xdr:row>
      <xdr:rowOff>0</xdr:rowOff>
    </xdr:from>
    <xdr:to>
      <xdr:col>15</xdr:col>
      <xdr:colOff>76200</xdr:colOff>
      <xdr:row>8</xdr:row>
      <xdr:rowOff>9524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4CF5A01-AEFE-470E-8FF3-0EC5B07376FA}"/>
            </a:ext>
          </a:extLst>
        </xdr:cNvPr>
        <xdr:cNvSpPr txBox="1">
          <a:spLocks noChangeArrowheads="1"/>
        </xdr:cNvSpPr>
      </xdr:nvSpPr>
      <xdr:spPr bwMode="auto">
        <a:xfrm>
          <a:off x="19497675" y="505777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66675</xdr:colOff>
      <xdr:row>8</xdr:row>
      <xdr:rowOff>1904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9521BEFF-6ED4-4087-9B82-160A4E59F62F}"/>
            </a:ext>
          </a:extLst>
        </xdr:cNvPr>
        <xdr:cNvSpPr txBox="1">
          <a:spLocks noChangeArrowheads="1"/>
        </xdr:cNvSpPr>
      </xdr:nvSpPr>
      <xdr:spPr bwMode="auto">
        <a:xfrm>
          <a:off x="20507325" y="3857625"/>
          <a:ext cx="66675" cy="19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</xdr:row>
      <xdr:rowOff>0</xdr:rowOff>
    </xdr:from>
    <xdr:ext cx="66675" cy="180976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AB90197-641B-4A00-A78D-318C12236403}"/>
            </a:ext>
          </a:extLst>
        </xdr:cNvPr>
        <xdr:cNvSpPr txBox="1">
          <a:spLocks noChangeArrowheads="1"/>
        </xdr:cNvSpPr>
      </xdr:nvSpPr>
      <xdr:spPr bwMode="auto">
        <a:xfrm>
          <a:off x="2050732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66675" cy="18097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C713FEA9-C2CF-4B6F-A472-59CCB1B6BC42}"/>
            </a:ext>
          </a:extLst>
        </xdr:cNvPr>
        <xdr:cNvSpPr txBox="1">
          <a:spLocks noChangeArrowheads="1"/>
        </xdr:cNvSpPr>
      </xdr:nvSpPr>
      <xdr:spPr bwMode="auto">
        <a:xfrm>
          <a:off x="2050732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66675" cy="18097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1DE94C3-4644-4504-A20B-D12941514BB5}"/>
            </a:ext>
          </a:extLst>
        </xdr:cNvPr>
        <xdr:cNvSpPr txBox="1">
          <a:spLocks noChangeArrowheads="1"/>
        </xdr:cNvSpPr>
      </xdr:nvSpPr>
      <xdr:spPr bwMode="auto">
        <a:xfrm>
          <a:off x="2050732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66675" cy="18097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52FADA9-C04E-4ED3-967D-C765674EFE5D}"/>
            </a:ext>
          </a:extLst>
        </xdr:cNvPr>
        <xdr:cNvSpPr txBox="1">
          <a:spLocks noChangeArrowheads="1"/>
        </xdr:cNvSpPr>
      </xdr:nvSpPr>
      <xdr:spPr bwMode="auto">
        <a:xfrm>
          <a:off x="2050732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66675" cy="18097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867BBE7C-2DB0-440D-AB59-90E0ECD0B9A1}"/>
            </a:ext>
          </a:extLst>
        </xdr:cNvPr>
        <xdr:cNvSpPr txBox="1">
          <a:spLocks noChangeArrowheads="1"/>
        </xdr:cNvSpPr>
      </xdr:nvSpPr>
      <xdr:spPr bwMode="auto">
        <a:xfrm>
          <a:off x="2050732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66675" cy="180976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6590B05-5D68-4FC4-916A-7B6BC6CB5C05}"/>
            </a:ext>
          </a:extLst>
        </xdr:cNvPr>
        <xdr:cNvSpPr txBox="1">
          <a:spLocks noChangeArrowheads="1"/>
        </xdr:cNvSpPr>
      </xdr:nvSpPr>
      <xdr:spPr bwMode="auto">
        <a:xfrm>
          <a:off x="184689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66675" cy="18097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28A89E9-AAF8-4871-98A1-3B0D133B10E7}"/>
            </a:ext>
          </a:extLst>
        </xdr:cNvPr>
        <xdr:cNvSpPr txBox="1">
          <a:spLocks noChangeArrowheads="1"/>
        </xdr:cNvSpPr>
      </xdr:nvSpPr>
      <xdr:spPr bwMode="auto">
        <a:xfrm>
          <a:off x="184689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66675" cy="18097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D9A79BD-4C0D-4710-A2C8-A3D81E794F56}"/>
            </a:ext>
          </a:extLst>
        </xdr:cNvPr>
        <xdr:cNvSpPr txBox="1">
          <a:spLocks noChangeArrowheads="1"/>
        </xdr:cNvSpPr>
      </xdr:nvSpPr>
      <xdr:spPr bwMode="auto">
        <a:xfrm>
          <a:off x="184689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AB9473BB-8024-4327-9332-BFF16791DB71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64721128-55F0-490A-BE09-81621CB80F68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B070B1C-2B55-4CAB-828F-0FC4BBF9DEB6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17EE429-D0E1-4BC4-AB6C-F83795EEF6A0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FB8334B-EE10-4D71-A431-A2BA34061237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9B0EE8C-47C2-4508-80F5-5D90D18B2DF9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9E040392-E537-4248-824A-7DFF1710AD02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3E131361-DC55-4573-936A-B2894ACD081E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33766139-1B23-493D-9250-114C1F2F5C66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CF381E13-B78B-45CF-983B-3B70B705D073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D91543FF-AC33-4FFC-8AA8-E8176BE99CAF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51E8F115-B035-4FFC-BA50-B7B40BC35A86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2B86D5F-7C38-4F79-839A-9BEB467A7C7D}"/>
            </a:ext>
          </a:extLst>
        </xdr:cNvPr>
        <xdr:cNvSpPr txBox="1">
          <a:spLocks noChangeArrowheads="1"/>
        </xdr:cNvSpPr>
      </xdr:nvSpPr>
      <xdr:spPr bwMode="auto">
        <a:xfrm>
          <a:off x="22669500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EDD0419D-8AEA-4925-A4B8-F4AA497CF593}"/>
            </a:ext>
          </a:extLst>
        </xdr:cNvPr>
        <xdr:cNvSpPr txBox="1">
          <a:spLocks noChangeArrowheads="1"/>
        </xdr:cNvSpPr>
      </xdr:nvSpPr>
      <xdr:spPr bwMode="auto">
        <a:xfrm>
          <a:off x="22669500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12105E2-D0AD-4CD3-9D2C-7AAD22C17C73}"/>
            </a:ext>
          </a:extLst>
        </xdr:cNvPr>
        <xdr:cNvSpPr txBox="1">
          <a:spLocks noChangeArrowheads="1"/>
        </xdr:cNvSpPr>
      </xdr:nvSpPr>
      <xdr:spPr bwMode="auto">
        <a:xfrm>
          <a:off x="22669500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C5B0D6DA-9567-4469-9CAF-D0D366171E17}"/>
            </a:ext>
          </a:extLst>
        </xdr:cNvPr>
        <xdr:cNvSpPr txBox="1">
          <a:spLocks noChangeArrowheads="1"/>
        </xdr:cNvSpPr>
      </xdr:nvSpPr>
      <xdr:spPr bwMode="auto">
        <a:xfrm>
          <a:off x="22669500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67254891-F62F-4411-B21E-26E4EDC2A34C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4353BF50-66C0-4435-80C3-EF13354A0F46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E763883-0C23-4309-BF9B-918262ED5D1C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73A9534-D608-4BB4-A467-26B00687CE30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76CB1B5A-2563-4A2D-A44B-9F10546D1A67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</xdr:row>
      <xdr:rowOff>0</xdr:rowOff>
    </xdr:from>
    <xdr:ext cx="66675" cy="18097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300DC531-2A81-465A-8D41-80907BB73030}"/>
            </a:ext>
          </a:extLst>
        </xdr:cNvPr>
        <xdr:cNvSpPr txBox="1">
          <a:spLocks noChangeArrowheads="1"/>
        </xdr:cNvSpPr>
      </xdr:nvSpPr>
      <xdr:spPr bwMode="auto">
        <a:xfrm>
          <a:off x="22669500" y="36671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74034373-B303-40FB-806D-9E5299EFC656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ACCEF9E7-DB4A-4670-AC3D-BA4D726BD17C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9D0CCE1A-F954-40B2-AFC3-44DFCC1F820D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77EC663A-8E58-47D5-8AE0-26CF6B9E194A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369EE507-6C3B-4345-8070-B06420C114A3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66675" cy="18097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3C686F3F-F63B-47F3-AFE9-68DC81F52B41}"/>
            </a:ext>
          </a:extLst>
        </xdr:cNvPr>
        <xdr:cNvSpPr txBox="1">
          <a:spLocks noChangeArrowheads="1"/>
        </xdr:cNvSpPr>
      </xdr:nvSpPr>
      <xdr:spPr bwMode="auto">
        <a:xfrm>
          <a:off x="21593175" y="3857625"/>
          <a:ext cx="6667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</xdr:colOff>
      <xdr:row>7</xdr:row>
      <xdr:rowOff>0</xdr:rowOff>
    </xdr:from>
    <xdr:ext cx="66675" cy="200024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A1F7C3C6-52DF-4510-9A48-89784BF918E4}"/>
            </a:ext>
          </a:extLst>
        </xdr:cNvPr>
        <xdr:cNvSpPr txBox="1">
          <a:spLocks noChangeArrowheads="1"/>
        </xdr:cNvSpPr>
      </xdr:nvSpPr>
      <xdr:spPr bwMode="auto">
        <a:xfrm>
          <a:off x="18478500" y="5057775"/>
          <a:ext cx="666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45B1B-B3A5-45AA-92CC-17CCBC3F62D2}">
  <sheetPr>
    <tabColor rgb="FFFFFF00"/>
    <pageSetUpPr fitToPage="1"/>
  </sheetPr>
  <dimension ref="A1:AD46"/>
  <sheetViews>
    <sheetView showGridLines="0" topLeftCell="A24" zoomScale="70" zoomScaleNormal="70" workbookViewId="0">
      <selection activeCell="D42" sqref="D42"/>
    </sheetView>
  </sheetViews>
  <sheetFormatPr defaultRowHeight="15" x14ac:dyDescent="0.25"/>
  <cols>
    <col min="1" max="1" width="3.7109375" customWidth="1"/>
    <col min="2" max="2" width="16" customWidth="1"/>
    <col min="3" max="3" width="18" customWidth="1"/>
    <col min="4" max="4" width="33.5703125" style="1" customWidth="1"/>
    <col min="5" max="5" width="23.140625" customWidth="1"/>
    <col min="6" max="6" width="33.5703125" customWidth="1"/>
    <col min="7" max="7" width="35.28515625" style="90" customWidth="1"/>
    <col min="8" max="8" width="14.42578125" style="90" bestFit="1" customWidth="1"/>
    <col min="9" max="9" width="19.85546875" style="90" customWidth="1"/>
    <col min="10" max="13" width="15.28515625" style="50" customWidth="1"/>
    <col min="14" max="14" width="15.28515625" style="53" customWidth="1"/>
    <col min="15" max="15" width="15.28515625" style="103" customWidth="1"/>
    <col min="16" max="16" width="16.28515625" style="103" bestFit="1" customWidth="1"/>
    <col min="17" max="17" width="17.140625" style="103" bestFit="1" customWidth="1"/>
    <col min="18" max="18" width="0.5703125" style="100" customWidth="1"/>
    <col min="19" max="20" width="9.140625" style="101" hidden="1" customWidth="1"/>
    <col min="21" max="21" width="14.28515625" hidden="1" customWidth="1"/>
    <col min="22" max="22" width="0" style="117" hidden="1" customWidth="1"/>
    <col min="23" max="23" width="11.28515625" hidden="1" customWidth="1"/>
    <col min="24" max="24" width="11.28515625" customWidth="1"/>
    <col min="25" max="27" width="11.28515625" hidden="1" customWidth="1"/>
    <col min="28" max="28" width="0" hidden="1" customWidth="1"/>
    <col min="29" max="29" width="9.7109375" hidden="1" customWidth="1"/>
    <col min="30" max="32" width="0" hidden="1" customWidth="1"/>
  </cols>
  <sheetData>
    <row r="1" spans="1:30" x14ac:dyDescent="0.25">
      <c r="A1" s="1" t="s">
        <v>0</v>
      </c>
      <c r="B1" s="1"/>
      <c r="C1" s="7"/>
      <c r="E1" s="1"/>
      <c r="F1" s="1"/>
      <c r="G1" s="84"/>
      <c r="H1" s="84"/>
      <c r="I1" s="84"/>
      <c r="J1" s="125"/>
      <c r="K1" s="126"/>
      <c r="L1" s="125"/>
      <c r="M1" s="125"/>
      <c r="N1" s="51"/>
      <c r="O1" s="38"/>
      <c r="P1" s="38"/>
      <c r="Q1" s="38"/>
      <c r="R1" s="99"/>
    </row>
    <row r="2" spans="1:30" x14ac:dyDescent="0.25">
      <c r="A2" s="5" t="s">
        <v>1</v>
      </c>
      <c r="B2" s="5"/>
      <c r="C2" s="6"/>
      <c r="D2" s="5"/>
      <c r="E2" s="5"/>
      <c r="F2" s="5"/>
      <c r="G2" s="85"/>
      <c r="H2" s="85"/>
      <c r="I2" s="85"/>
      <c r="J2" s="127"/>
      <c r="K2" s="128"/>
      <c r="L2" s="128"/>
      <c r="M2" s="128"/>
      <c r="N2" s="30"/>
      <c r="O2" s="39"/>
      <c r="P2" s="192"/>
      <c r="Q2" s="130"/>
      <c r="R2" s="92"/>
    </row>
    <row r="3" spans="1:30" x14ac:dyDescent="0.25">
      <c r="A3" s="5" t="s">
        <v>2</v>
      </c>
      <c r="B3" s="5"/>
      <c r="C3" s="6"/>
      <c r="D3" s="5"/>
      <c r="E3" s="5"/>
      <c r="F3" s="5"/>
      <c r="G3" s="85"/>
      <c r="H3" s="85"/>
      <c r="I3" s="85"/>
      <c r="J3" s="127"/>
      <c r="K3" s="128"/>
      <c r="L3" s="128"/>
      <c r="M3" s="128"/>
      <c r="N3" s="30"/>
      <c r="O3" s="39"/>
      <c r="P3" s="192"/>
      <c r="Q3" s="128"/>
      <c r="R3" s="93"/>
    </row>
    <row r="4" spans="1:30" x14ac:dyDescent="0.25">
      <c r="A4" s="2" t="s">
        <v>3</v>
      </c>
      <c r="B4" s="2"/>
      <c r="C4" s="4"/>
      <c r="D4" s="2"/>
      <c r="E4" s="2"/>
      <c r="F4" s="2"/>
      <c r="G4" s="86"/>
      <c r="H4" s="86"/>
      <c r="I4" s="86"/>
      <c r="J4" s="129"/>
      <c r="K4" s="130"/>
      <c r="L4" s="130"/>
      <c r="M4" s="130"/>
      <c r="N4" s="31"/>
      <c r="O4" s="39"/>
      <c r="P4" s="39"/>
      <c r="Q4" s="130"/>
      <c r="R4" s="92"/>
    </row>
    <row r="5" spans="1:30" x14ac:dyDescent="0.25">
      <c r="A5" s="2" t="s">
        <v>4</v>
      </c>
      <c r="B5" s="5"/>
      <c r="C5" s="6"/>
      <c r="D5" s="5"/>
      <c r="E5" s="5"/>
      <c r="F5" s="5"/>
      <c r="G5" s="85"/>
      <c r="H5" s="85"/>
      <c r="I5" s="85"/>
      <c r="J5" s="127"/>
      <c r="K5" s="128"/>
      <c r="L5" s="128"/>
      <c r="M5" s="128"/>
      <c r="N5" s="32"/>
      <c r="O5" s="40"/>
      <c r="P5" s="40"/>
      <c r="Q5" s="128"/>
      <c r="R5" s="93"/>
    </row>
    <row r="6" spans="1:30" x14ac:dyDescent="0.25">
      <c r="A6" s="2"/>
      <c r="B6" s="5"/>
      <c r="C6" s="6"/>
      <c r="D6" s="5"/>
      <c r="E6" s="5"/>
      <c r="F6" s="5"/>
      <c r="G6" s="85"/>
      <c r="H6" s="85"/>
      <c r="I6" s="85"/>
      <c r="J6" s="127"/>
      <c r="K6" s="128"/>
      <c r="L6" s="128"/>
      <c r="M6" s="128"/>
      <c r="N6" s="32"/>
      <c r="O6" s="40"/>
      <c r="P6" s="40"/>
      <c r="Q6" s="128"/>
      <c r="R6" s="93"/>
    </row>
    <row r="7" spans="1:30" x14ac:dyDescent="0.25">
      <c r="A7" s="2"/>
      <c r="B7" s="5"/>
      <c r="C7" s="6"/>
      <c r="D7" s="5"/>
      <c r="E7" s="5"/>
      <c r="F7" s="5"/>
      <c r="G7" s="85"/>
      <c r="H7" s="85"/>
      <c r="I7" s="85"/>
      <c r="J7" s="127"/>
      <c r="K7" s="128"/>
      <c r="L7" s="128"/>
      <c r="M7" s="128"/>
      <c r="N7" s="32"/>
      <c r="O7" s="40"/>
      <c r="P7" s="40"/>
      <c r="Q7" s="128"/>
      <c r="R7" s="93"/>
    </row>
    <row r="8" spans="1:30" x14ac:dyDescent="0.25">
      <c r="A8" s="10"/>
      <c r="B8" s="11"/>
      <c r="C8" s="102"/>
      <c r="D8" s="5"/>
      <c r="E8" s="9"/>
      <c r="F8" s="9"/>
      <c r="G8" s="87"/>
      <c r="H8" s="87"/>
      <c r="I8" s="87"/>
      <c r="J8" s="41"/>
      <c r="K8" s="42"/>
      <c r="L8" s="128"/>
      <c r="M8" s="128"/>
      <c r="N8" s="32"/>
      <c r="O8" s="40"/>
      <c r="P8" s="40"/>
      <c r="Q8" s="128"/>
      <c r="R8" s="93"/>
    </row>
    <row r="9" spans="1:30" x14ac:dyDescent="0.25">
      <c r="A9" s="12"/>
      <c r="B9" s="13"/>
      <c r="C9" s="102"/>
      <c r="D9" s="112"/>
      <c r="E9" s="14"/>
      <c r="F9" s="14"/>
      <c r="G9" s="14"/>
      <c r="H9" s="14">
        <f>569833.18/584</f>
        <v>975.74174657534252</v>
      </c>
      <c r="I9" s="14">
        <f>57252.97/2308</f>
        <v>24.806312824956674</v>
      </c>
      <c r="J9" s="43"/>
      <c r="K9" s="42"/>
      <c r="L9" s="44"/>
      <c r="M9" s="44"/>
      <c r="N9" s="15"/>
      <c r="O9" s="44"/>
      <c r="P9" s="44"/>
      <c r="Q9" s="44"/>
      <c r="R9" s="94"/>
    </row>
    <row r="10" spans="1:30" ht="42.75" customHeight="1" x14ac:dyDescent="0.25">
      <c r="A10" s="16" t="s">
        <v>5</v>
      </c>
      <c r="B10" s="17" t="s">
        <v>6</v>
      </c>
      <c r="C10" s="18" t="s">
        <v>7</v>
      </c>
      <c r="D10" s="17" t="s">
        <v>8</v>
      </c>
      <c r="E10" s="17" t="s">
        <v>9</v>
      </c>
      <c r="F10" s="19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8" t="s">
        <v>15</v>
      </c>
      <c r="L10" s="17" t="s">
        <v>16</v>
      </c>
      <c r="M10" s="17"/>
      <c r="N10" s="16" t="s">
        <v>17</v>
      </c>
      <c r="O10" s="193" t="s">
        <v>18</v>
      </c>
      <c r="P10" s="194" t="s">
        <v>19</v>
      </c>
      <c r="Q10" s="193" t="s">
        <v>20</v>
      </c>
      <c r="R10" s="97"/>
      <c r="S10" s="98"/>
      <c r="T10" s="114"/>
      <c r="U10" s="115"/>
      <c r="V10" s="115"/>
      <c r="W10" s="115"/>
      <c r="X10" s="117"/>
      <c r="Y10" s="117"/>
      <c r="Z10" s="117"/>
      <c r="AA10" s="117"/>
    </row>
    <row r="11" spans="1:30" ht="27.75" customHeight="1" x14ac:dyDescent="0.25">
      <c r="A11" s="3">
        <v>1</v>
      </c>
      <c r="B11" s="20" t="s">
        <v>21</v>
      </c>
      <c r="C11" s="75" t="s">
        <v>22</v>
      </c>
      <c r="D11" s="21" t="s">
        <v>23</v>
      </c>
      <c r="E11" s="21" t="s">
        <v>24</v>
      </c>
      <c r="F11" s="21" t="s">
        <v>25</v>
      </c>
      <c r="G11" s="20" t="s">
        <v>26</v>
      </c>
      <c r="H11" s="20">
        <v>5</v>
      </c>
      <c r="I11" s="20">
        <v>0</v>
      </c>
      <c r="J11" s="45">
        <f>H11*$H$9</f>
        <v>4878.7087328767129</v>
      </c>
      <c r="K11" s="46">
        <f>I11*$I$9</f>
        <v>0</v>
      </c>
      <c r="L11" s="132">
        <f>J11+K11</f>
        <v>4878.7087328767129</v>
      </c>
      <c r="M11" s="46">
        <f>ROUND(L11,2)</f>
        <v>4878.71</v>
      </c>
      <c r="N11" s="33" t="s">
        <v>27</v>
      </c>
      <c r="O11" s="45">
        <f>IF(N11="no",ROUND(M11*4/100,2), 0)</f>
        <v>195.15</v>
      </c>
      <c r="P11" s="45">
        <f t="shared" ref="P11:P23" si="0">IF(N11="no",2, 0)</f>
        <v>2</v>
      </c>
      <c r="Q11" s="162">
        <f>M11-O11-P11</f>
        <v>4681.5600000000004</v>
      </c>
      <c r="R11" s="92"/>
      <c r="S11" s="98"/>
      <c r="T11" s="114"/>
      <c r="U11" s="115"/>
      <c r="V11" s="115"/>
      <c r="W11" s="115"/>
      <c r="X11" s="117"/>
      <c r="Y11" s="117"/>
      <c r="Z11" s="117"/>
      <c r="AA11" s="117"/>
      <c r="AC11" s="118" t="s">
        <v>28</v>
      </c>
      <c r="AD11" s="118" t="s">
        <v>29</v>
      </c>
    </row>
    <row r="12" spans="1:30" ht="27.75" customHeight="1" x14ac:dyDescent="0.25">
      <c r="A12" s="3">
        <v>2</v>
      </c>
      <c r="B12" s="20" t="s">
        <v>30</v>
      </c>
      <c r="C12" s="75" t="s">
        <v>31</v>
      </c>
      <c r="D12" s="21" t="s">
        <v>32</v>
      </c>
      <c r="E12" s="21" t="s">
        <v>33</v>
      </c>
      <c r="F12" s="21" t="s">
        <v>34</v>
      </c>
      <c r="G12" s="20" t="s">
        <v>35</v>
      </c>
      <c r="H12" s="20">
        <v>10</v>
      </c>
      <c r="I12" s="20">
        <v>0</v>
      </c>
      <c r="J12" s="45">
        <f>H12*$H$9</f>
        <v>9757.4174657534259</v>
      </c>
      <c r="K12" s="46">
        <f t="shared" ref="K12:K26" si="1">I12*$I$9</f>
        <v>0</v>
      </c>
      <c r="L12" s="132">
        <f t="shared" ref="L12:L31" si="2">J12+K12</f>
        <v>9757.4174657534259</v>
      </c>
      <c r="M12" s="46">
        <f t="shared" ref="M12:M31" si="3">ROUND(L12,2)</f>
        <v>9757.42</v>
      </c>
      <c r="N12" s="33" t="s">
        <v>27</v>
      </c>
      <c r="O12" s="45">
        <f t="shared" ref="O12:O32" si="4">IF(N12="no",ROUND(M12*4/100,2), 0)</f>
        <v>390.3</v>
      </c>
      <c r="P12" s="45">
        <f t="shared" si="0"/>
        <v>2</v>
      </c>
      <c r="Q12" s="162">
        <f t="shared" ref="Q12:Q32" si="5">M12-O12-P12</f>
        <v>9365.1200000000008</v>
      </c>
      <c r="R12" s="92"/>
      <c r="S12" s="98"/>
      <c r="T12" s="114"/>
      <c r="U12" s="115"/>
      <c r="V12" s="115"/>
      <c r="W12" s="115"/>
      <c r="X12" s="117"/>
      <c r="Y12" s="117"/>
      <c r="Z12" s="117"/>
      <c r="AA12" s="117"/>
      <c r="AC12" s="118" t="s">
        <v>36</v>
      </c>
      <c r="AD12" s="118" t="s">
        <v>37</v>
      </c>
    </row>
    <row r="13" spans="1:30" ht="27.75" customHeight="1" x14ac:dyDescent="0.25">
      <c r="A13" s="3">
        <v>3</v>
      </c>
      <c r="B13" s="20" t="s">
        <v>38</v>
      </c>
      <c r="C13" s="75" t="s">
        <v>39</v>
      </c>
      <c r="D13" s="21" t="s">
        <v>40</v>
      </c>
      <c r="E13" s="21" t="s">
        <v>41</v>
      </c>
      <c r="F13" s="21" t="s">
        <v>42</v>
      </c>
      <c r="G13" s="20" t="s">
        <v>43</v>
      </c>
      <c r="H13" s="20">
        <v>7</v>
      </c>
      <c r="I13" s="20">
        <v>18</v>
      </c>
      <c r="J13" s="45">
        <f t="shared" ref="J13:J26" si="6">H13*$H$9</f>
        <v>6830.1922260273977</v>
      </c>
      <c r="K13" s="46">
        <f t="shared" si="1"/>
        <v>446.51363084922014</v>
      </c>
      <c r="L13" s="132">
        <f t="shared" si="2"/>
        <v>7276.7058568766179</v>
      </c>
      <c r="M13" s="46">
        <f t="shared" si="3"/>
        <v>7276.71</v>
      </c>
      <c r="N13" s="33" t="s">
        <v>27</v>
      </c>
      <c r="O13" s="45">
        <f t="shared" si="4"/>
        <v>291.07</v>
      </c>
      <c r="P13" s="45">
        <f t="shared" si="0"/>
        <v>2</v>
      </c>
      <c r="Q13" s="162">
        <f t="shared" si="5"/>
        <v>6983.64</v>
      </c>
      <c r="R13" s="92"/>
      <c r="S13" s="98"/>
      <c r="T13" s="114"/>
      <c r="U13" s="115"/>
      <c r="V13" s="115"/>
      <c r="W13" s="115"/>
      <c r="X13" s="117"/>
      <c r="Y13" s="117"/>
      <c r="Z13" s="117"/>
      <c r="AA13" s="117"/>
      <c r="AC13" s="119" t="s">
        <v>44</v>
      </c>
      <c r="AD13" s="119" t="s">
        <v>45</v>
      </c>
    </row>
    <row r="14" spans="1:30" ht="27.75" customHeight="1" x14ac:dyDescent="0.25">
      <c r="A14" s="3">
        <v>4</v>
      </c>
      <c r="B14" s="20" t="s">
        <v>46</v>
      </c>
      <c r="C14" s="75" t="s">
        <v>47</v>
      </c>
      <c r="D14" s="21" t="s">
        <v>48</v>
      </c>
      <c r="E14" s="21" t="s">
        <v>41</v>
      </c>
      <c r="F14" s="21" t="s">
        <v>49</v>
      </c>
      <c r="G14" s="20" t="s">
        <v>50</v>
      </c>
      <c r="H14" s="20">
        <v>4</v>
      </c>
      <c r="I14" s="20">
        <v>0</v>
      </c>
      <c r="J14" s="45">
        <f t="shared" si="6"/>
        <v>3902.9669863013701</v>
      </c>
      <c r="K14" s="46">
        <f t="shared" si="1"/>
        <v>0</v>
      </c>
      <c r="L14" s="132">
        <f t="shared" si="2"/>
        <v>3902.9669863013701</v>
      </c>
      <c r="M14" s="46">
        <f t="shared" si="3"/>
        <v>3902.97</v>
      </c>
      <c r="N14" s="33" t="s">
        <v>27</v>
      </c>
      <c r="O14" s="45">
        <f t="shared" si="4"/>
        <v>156.12</v>
      </c>
      <c r="P14" s="45">
        <f t="shared" si="0"/>
        <v>2</v>
      </c>
      <c r="Q14" s="162">
        <f t="shared" si="5"/>
        <v>3744.85</v>
      </c>
      <c r="R14" s="92"/>
      <c r="S14" s="98"/>
      <c r="T14" s="114"/>
      <c r="U14" s="115"/>
      <c r="V14" s="123"/>
      <c r="W14" s="115"/>
      <c r="X14" s="117"/>
      <c r="Y14" s="117"/>
      <c r="Z14" s="117"/>
      <c r="AA14" s="117"/>
      <c r="AC14" s="119" t="s">
        <v>51</v>
      </c>
      <c r="AD14" s="122">
        <v>80</v>
      </c>
    </row>
    <row r="15" spans="1:30" ht="27.75" customHeight="1" x14ac:dyDescent="0.25">
      <c r="A15" s="3">
        <v>5</v>
      </c>
      <c r="B15" s="20" t="s">
        <v>52</v>
      </c>
      <c r="C15" s="75" t="s">
        <v>53</v>
      </c>
      <c r="D15" s="21" t="s">
        <v>54</v>
      </c>
      <c r="E15" s="21" t="s">
        <v>55</v>
      </c>
      <c r="F15" s="21" t="s">
        <v>56</v>
      </c>
      <c r="G15" s="20" t="s">
        <v>57</v>
      </c>
      <c r="H15" s="20">
        <v>11</v>
      </c>
      <c r="I15" s="20">
        <v>36</v>
      </c>
      <c r="J15" s="45">
        <f t="shared" si="6"/>
        <v>10733.159212328768</v>
      </c>
      <c r="K15" s="46">
        <f t="shared" si="1"/>
        <v>893.02726169844027</v>
      </c>
      <c r="L15" s="133">
        <f>J15+K15-0.01</f>
        <v>11626.176474027208</v>
      </c>
      <c r="M15" s="124">
        <f t="shared" si="3"/>
        <v>11626.18</v>
      </c>
      <c r="N15" s="33" t="s">
        <v>27</v>
      </c>
      <c r="O15" s="45">
        <f t="shared" si="4"/>
        <v>465.05</v>
      </c>
      <c r="P15" s="45">
        <f t="shared" si="0"/>
        <v>2</v>
      </c>
      <c r="Q15" s="162">
        <f t="shared" si="5"/>
        <v>11159.130000000001</v>
      </c>
      <c r="R15" s="92"/>
      <c r="S15" s="98"/>
      <c r="T15" s="114"/>
      <c r="U15" s="115"/>
      <c r="V15" s="115"/>
      <c r="W15" s="115"/>
      <c r="X15" s="117"/>
      <c r="Y15" s="117"/>
      <c r="Z15" s="117"/>
      <c r="AA15" s="117"/>
      <c r="AC15" t="s">
        <v>58</v>
      </c>
      <c r="AD15">
        <v>2015</v>
      </c>
    </row>
    <row r="16" spans="1:30" ht="27.75" customHeight="1" x14ac:dyDescent="0.25">
      <c r="A16" s="3">
        <v>6</v>
      </c>
      <c r="B16" s="20" t="s">
        <v>59</v>
      </c>
      <c r="C16" s="75" t="s">
        <v>60</v>
      </c>
      <c r="D16" s="21" t="s">
        <v>61</v>
      </c>
      <c r="E16" s="21" t="s">
        <v>62</v>
      </c>
      <c r="F16" s="21" t="s">
        <v>63</v>
      </c>
      <c r="G16" s="20" t="s">
        <v>64</v>
      </c>
      <c r="H16" s="20">
        <v>9</v>
      </c>
      <c r="I16" s="20">
        <v>0</v>
      </c>
      <c r="J16" s="45">
        <f t="shared" si="6"/>
        <v>8781.6757191780835</v>
      </c>
      <c r="K16" s="46">
        <f t="shared" si="1"/>
        <v>0</v>
      </c>
      <c r="L16" s="132">
        <f t="shared" si="2"/>
        <v>8781.6757191780835</v>
      </c>
      <c r="M16" s="46">
        <f t="shared" si="3"/>
        <v>8781.68</v>
      </c>
      <c r="N16" s="91" t="s">
        <v>65</v>
      </c>
      <c r="O16" s="45">
        <f t="shared" si="4"/>
        <v>0</v>
      </c>
      <c r="P16" s="45">
        <f t="shared" si="0"/>
        <v>0</v>
      </c>
      <c r="Q16" s="162">
        <f t="shared" si="5"/>
        <v>8781.68</v>
      </c>
      <c r="R16" s="92"/>
      <c r="S16" s="98"/>
      <c r="T16" s="114"/>
      <c r="U16" s="115"/>
      <c r="V16" s="115"/>
      <c r="W16" s="115"/>
      <c r="X16" s="117"/>
      <c r="Y16" s="117"/>
      <c r="Z16" s="117"/>
      <c r="AA16" s="117"/>
    </row>
    <row r="17" spans="1:28" ht="27.75" customHeight="1" x14ac:dyDescent="0.25">
      <c r="A17" s="3">
        <v>7</v>
      </c>
      <c r="B17" s="20" t="s">
        <v>66</v>
      </c>
      <c r="C17" s="75" t="s">
        <v>39</v>
      </c>
      <c r="D17" s="21" t="s">
        <v>67</v>
      </c>
      <c r="E17" s="21" t="s">
        <v>62</v>
      </c>
      <c r="F17" s="21" t="s">
        <v>68</v>
      </c>
      <c r="G17" s="20" t="s">
        <v>69</v>
      </c>
      <c r="H17" s="20">
        <v>6</v>
      </c>
      <c r="I17" s="20">
        <v>27</v>
      </c>
      <c r="J17" s="45">
        <f t="shared" si="6"/>
        <v>5854.4504794520553</v>
      </c>
      <c r="K17" s="46">
        <f t="shared" si="1"/>
        <v>669.7704462738302</v>
      </c>
      <c r="L17" s="132">
        <f t="shared" si="2"/>
        <v>6524.2209257258855</v>
      </c>
      <c r="M17" s="46">
        <f t="shared" si="3"/>
        <v>6524.22</v>
      </c>
      <c r="N17" s="33" t="s">
        <v>27</v>
      </c>
      <c r="O17" s="45">
        <f t="shared" si="4"/>
        <v>260.97000000000003</v>
      </c>
      <c r="P17" s="45">
        <f t="shared" si="0"/>
        <v>2</v>
      </c>
      <c r="Q17" s="162">
        <f t="shared" si="5"/>
        <v>6261.25</v>
      </c>
      <c r="R17" s="92"/>
      <c r="S17" s="98"/>
      <c r="T17" s="114"/>
      <c r="U17" s="115"/>
      <c r="V17" s="115"/>
      <c r="W17" s="115"/>
      <c r="X17" s="117"/>
      <c r="Y17" s="117"/>
      <c r="Z17" s="117"/>
      <c r="AA17" s="117"/>
    </row>
    <row r="18" spans="1:28" ht="27.75" customHeight="1" x14ac:dyDescent="0.25">
      <c r="A18" s="3">
        <v>8</v>
      </c>
      <c r="B18" s="20" t="s">
        <v>70</v>
      </c>
      <c r="C18" s="75" t="s">
        <v>71</v>
      </c>
      <c r="D18" s="21" t="s">
        <v>72</v>
      </c>
      <c r="E18" s="21" t="s">
        <v>73</v>
      </c>
      <c r="F18" s="21" t="s">
        <v>74</v>
      </c>
      <c r="G18" s="20" t="s">
        <v>75</v>
      </c>
      <c r="H18" s="20">
        <v>11</v>
      </c>
      <c r="I18" s="20">
        <v>44</v>
      </c>
      <c r="J18" s="45">
        <f t="shared" si="6"/>
        <v>10733.159212328768</v>
      </c>
      <c r="K18" s="46">
        <f t="shared" si="1"/>
        <v>1091.4777642980937</v>
      </c>
      <c r="L18" s="132">
        <f t="shared" si="2"/>
        <v>11824.636976626862</v>
      </c>
      <c r="M18" s="46">
        <f t="shared" si="3"/>
        <v>11824.64</v>
      </c>
      <c r="N18" s="33" t="s">
        <v>27</v>
      </c>
      <c r="O18" s="45">
        <f t="shared" si="4"/>
        <v>472.99</v>
      </c>
      <c r="P18" s="45">
        <f t="shared" si="0"/>
        <v>2</v>
      </c>
      <c r="Q18" s="162">
        <f t="shared" si="5"/>
        <v>11349.65</v>
      </c>
      <c r="R18" s="92"/>
      <c r="S18" s="98"/>
      <c r="T18" s="114"/>
      <c r="U18" s="115"/>
      <c r="V18" s="115"/>
      <c r="W18" s="115"/>
      <c r="X18" s="117"/>
      <c r="Y18" s="117"/>
      <c r="Z18" s="117"/>
      <c r="AA18" s="117"/>
    </row>
    <row r="19" spans="1:28" ht="27.75" customHeight="1" x14ac:dyDescent="0.25">
      <c r="A19" s="3">
        <v>9</v>
      </c>
      <c r="B19" s="20" t="s">
        <v>76</v>
      </c>
      <c r="C19" s="75" t="s">
        <v>77</v>
      </c>
      <c r="D19" s="21" t="s">
        <v>78</v>
      </c>
      <c r="E19" s="21" t="s">
        <v>79</v>
      </c>
      <c r="F19" s="21" t="s">
        <v>80</v>
      </c>
      <c r="G19" s="20" t="s">
        <v>81</v>
      </c>
      <c r="H19" s="20">
        <v>5</v>
      </c>
      <c r="I19" s="20">
        <v>0</v>
      </c>
      <c r="J19" s="45">
        <f t="shared" si="6"/>
        <v>4878.7087328767129</v>
      </c>
      <c r="K19" s="46">
        <f t="shared" si="1"/>
        <v>0</v>
      </c>
      <c r="L19" s="132">
        <f t="shared" si="2"/>
        <v>4878.7087328767129</v>
      </c>
      <c r="M19" s="46">
        <f t="shared" si="3"/>
        <v>4878.71</v>
      </c>
      <c r="N19" s="33" t="s">
        <v>27</v>
      </c>
      <c r="O19" s="45">
        <f t="shared" si="4"/>
        <v>195.15</v>
      </c>
      <c r="P19" s="45">
        <f t="shared" si="0"/>
        <v>2</v>
      </c>
      <c r="Q19" s="162">
        <f t="shared" si="5"/>
        <v>4681.5600000000004</v>
      </c>
      <c r="R19" s="92"/>
      <c r="S19" s="98"/>
      <c r="T19" s="114"/>
      <c r="U19" s="115"/>
      <c r="V19" s="123"/>
      <c r="W19" s="115"/>
      <c r="X19" s="117"/>
      <c r="Y19" s="117"/>
      <c r="Z19" s="117"/>
      <c r="AA19" s="117"/>
    </row>
    <row r="20" spans="1:28" ht="27.75" customHeight="1" x14ac:dyDescent="0.25">
      <c r="A20" s="3">
        <v>10</v>
      </c>
      <c r="B20" s="20" t="s">
        <v>82</v>
      </c>
      <c r="C20" s="75" t="s">
        <v>83</v>
      </c>
      <c r="D20" s="21" t="s">
        <v>84</v>
      </c>
      <c r="E20" s="21" t="s">
        <v>85</v>
      </c>
      <c r="F20" s="21" t="s">
        <v>86</v>
      </c>
      <c r="G20" s="20" t="s">
        <v>86</v>
      </c>
      <c r="H20" s="20">
        <v>6</v>
      </c>
      <c r="I20" s="20">
        <v>18</v>
      </c>
      <c r="J20" s="45">
        <f t="shared" si="6"/>
        <v>5854.4504794520553</v>
      </c>
      <c r="K20" s="46">
        <f t="shared" si="1"/>
        <v>446.51363084922014</v>
      </c>
      <c r="L20" s="132">
        <f t="shared" si="2"/>
        <v>6300.9641103012755</v>
      </c>
      <c r="M20" s="46">
        <f t="shared" si="3"/>
        <v>6300.96</v>
      </c>
      <c r="N20" s="33" t="s">
        <v>27</v>
      </c>
      <c r="O20" s="45">
        <f t="shared" si="4"/>
        <v>252.04</v>
      </c>
      <c r="P20" s="45">
        <f t="shared" si="0"/>
        <v>2</v>
      </c>
      <c r="Q20" s="162">
        <f t="shared" si="5"/>
        <v>6046.92</v>
      </c>
      <c r="R20" s="92"/>
      <c r="S20" s="98"/>
      <c r="T20" s="114"/>
      <c r="U20" s="115"/>
      <c r="V20" s="115"/>
      <c r="W20" s="115"/>
      <c r="X20" s="117"/>
      <c r="Y20" s="117"/>
      <c r="Z20" s="117"/>
      <c r="AA20" s="117"/>
    </row>
    <row r="21" spans="1:28" ht="27.75" customHeight="1" x14ac:dyDescent="0.25">
      <c r="A21" s="3">
        <v>11</v>
      </c>
      <c r="B21" s="20" t="s">
        <v>87</v>
      </c>
      <c r="C21" s="75" t="s">
        <v>88</v>
      </c>
      <c r="D21" s="21" t="s">
        <v>89</v>
      </c>
      <c r="E21" s="21" t="s">
        <v>90</v>
      </c>
      <c r="F21" s="21" t="s">
        <v>91</v>
      </c>
      <c r="G21" s="20" t="s">
        <v>92</v>
      </c>
      <c r="H21" s="20">
        <v>4</v>
      </c>
      <c r="I21" s="20">
        <v>6</v>
      </c>
      <c r="J21" s="45">
        <f t="shared" si="6"/>
        <v>3902.9669863013701</v>
      </c>
      <c r="K21" s="46">
        <f t="shared" si="1"/>
        <v>148.83787694974004</v>
      </c>
      <c r="L21" s="132">
        <f t="shared" si="2"/>
        <v>4051.80486325111</v>
      </c>
      <c r="M21" s="46">
        <f t="shared" si="3"/>
        <v>4051.8</v>
      </c>
      <c r="N21" s="33" t="s">
        <v>27</v>
      </c>
      <c r="O21" s="45">
        <f t="shared" si="4"/>
        <v>162.07</v>
      </c>
      <c r="P21" s="45">
        <f t="shared" si="0"/>
        <v>2</v>
      </c>
      <c r="Q21" s="162">
        <f t="shared" si="5"/>
        <v>3887.73</v>
      </c>
      <c r="R21" s="92"/>
      <c r="S21" s="98"/>
      <c r="T21" s="114"/>
      <c r="U21" s="115"/>
      <c r="V21" s="115"/>
      <c r="W21" s="115"/>
      <c r="X21" s="117"/>
      <c r="Y21" s="117"/>
      <c r="Z21" s="117"/>
      <c r="AA21" s="117"/>
    </row>
    <row r="22" spans="1:28" ht="27.75" customHeight="1" x14ac:dyDescent="0.25">
      <c r="A22" s="3">
        <v>12</v>
      </c>
      <c r="B22" s="20" t="s">
        <v>93</v>
      </c>
      <c r="C22" s="75" t="s">
        <v>94</v>
      </c>
      <c r="D22" s="21" t="s">
        <v>95</v>
      </c>
      <c r="E22" s="21" t="s">
        <v>96</v>
      </c>
      <c r="F22" s="21" t="s">
        <v>97</v>
      </c>
      <c r="G22" s="20" t="s">
        <v>98</v>
      </c>
      <c r="H22" s="20">
        <v>5</v>
      </c>
      <c r="I22" s="20">
        <v>6</v>
      </c>
      <c r="J22" s="45">
        <f t="shared" si="6"/>
        <v>4878.7087328767129</v>
      </c>
      <c r="K22" s="46">
        <f t="shared" si="1"/>
        <v>148.83787694974004</v>
      </c>
      <c r="L22" s="132">
        <f t="shared" si="2"/>
        <v>5027.5466098264533</v>
      </c>
      <c r="M22" s="46">
        <f t="shared" si="3"/>
        <v>5027.55</v>
      </c>
      <c r="N22" s="33" t="s">
        <v>27</v>
      </c>
      <c r="O22" s="45">
        <f t="shared" si="4"/>
        <v>201.1</v>
      </c>
      <c r="P22" s="45">
        <f t="shared" si="0"/>
        <v>2</v>
      </c>
      <c r="Q22" s="162">
        <f t="shared" si="5"/>
        <v>4824.45</v>
      </c>
      <c r="R22" s="92"/>
      <c r="S22" s="98"/>
      <c r="T22" s="114"/>
      <c r="U22" s="115"/>
      <c r="V22" s="123"/>
      <c r="W22" s="115"/>
      <c r="X22" s="117"/>
      <c r="Y22" s="117"/>
      <c r="Z22" s="117"/>
      <c r="AA22" s="117"/>
    </row>
    <row r="23" spans="1:28" ht="27.75" customHeight="1" thickBot="1" x14ac:dyDescent="0.3">
      <c r="A23" s="37">
        <v>13</v>
      </c>
      <c r="B23" s="35" t="s">
        <v>99</v>
      </c>
      <c r="C23" s="76" t="s">
        <v>100</v>
      </c>
      <c r="D23" s="29" t="s">
        <v>101</v>
      </c>
      <c r="E23" s="29" t="s">
        <v>102</v>
      </c>
      <c r="F23" s="29" t="s">
        <v>103</v>
      </c>
      <c r="G23" s="35" t="s">
        <v>104</v>
      </c>
      <c r="H23" s="35">
        <v>5</v>
      </c>
      <c r="I23" s="35">
        <v>0</v>
      </c>
      <c r="J23" s="54">
        <f t="shared" si="6"/>
        <v>4878.7087328767129</v>
      </c>
      <c r="K23" s="55">
        <f t="shared" si="1"/>
        <v>0</v>
      </c>
      <c r="L23" s="134">
        <f t="shared" si="2"/>
        <v>4878.7087328767129</v>
      </c>
      <c r="M23" s="55">
        <f t="shared" si="3"/>
        <v>4878.71</v>
      </c>
      <c r="N23" s="56" t="s">
        <v>27</v>
      </c>
      <c r="O23" s="54">
        <f t="shared" si="4"/>
        <v>195.15</v>
      </c>
      <c r="P23" s="54">
        <f t="shared" si="0"/>
        <v>2</v>
      </c>
      <c r="Q23" s="163">
        <f t="shared" si="5"/>
        <v>4681.5600000000004</v>
      </c>
      <c r="R23" s="92"/>
      <c r="S23" s="98"/>
      <c r="T23" s="114"/>
      <c r="U23" s="115"/>
      <c r="V23" s="115"/>
      <c r="W23" s="115"/>
      <c r="X23" s="117"/>
      <c r="Y23" s="117"/>
      <c r="Z23" s="117"/>
      <c r="AA23" s="117"/>
    </row>
    <row r="24" spans="1:28" ht="27.75" customHeight="1" x14ac:dyDescent="0.25">
      <c r="A24" s="22">
        <v>14</v>
      </c>
      <c r="B24" s="23" t="s">
        <v>105</v>
      </c>
      <c r="C24" s="77" t="s">
        <v>106</v>
      </c>
      <c r="D24" s="24" t="s">
        <v>107</v>
      </c>
      <c r="E24" s="24" t="s">
        <v>108</v>
      </c>
      <c r="F24" s="24" t="s">
        <v>109</v>
      </c>
      <c r="G24" s="23" t="s">
        <v>110</v>
      </c>
      <c r="H24" s="23">
        <v>5</v>
      </c>
      <c r="I24" s="23">
        <v>15</v>
      </c>
      <c r="J24" s="66">
        <f t="shared" si="6"/>
        <v>4878.7087328767129</v>
      </c>
      <c r="K24" s="67">
        <f t="shared" si="1"/>
        <v>372.09469237435013</v>
      </c>
      <c r="L24" s="135">
        <f t="shared" si="2"/>
        <v>5250.8034252510633</v>
      </c>
      <c r="M24" s="135">
        <f t="shared" si="3"/>
        <v>5250.8</v>
      </c>
      <c r="N24" s="68"/>
      <c r="O24" s="164"/>
      <c r="P24" s="164"/>
      <c r="Q24" s="165"/>
      <c r="R24" s="92"/>
      <c r="U24" s="115"/>
      <c r="V24" s="123"/>
      <c r="W24" s="115"/>
      <c r="X24" s="117"/>
      <c r="Y24" s="117"/>
      <c r="Z24" s="117"/>
      <c r="AA24" s="117"/>
    </row>
    <row r="25" spans="1:28" ht="27.75" customHeight="1" x14ac:dyDescent="0.25">
      <c r="A25" s="25">
        <v>15</v>
      </c>
      <c r="B25" s="20" t="s">
        <v>111</v>
      </c>
      <c r="C25" s="75" t="s">
        <v>106</v>
      </c>
      <c r="D25" s="21" t="s">
        <v>107</v>
      </c>
      <c r="E25" s="21" t="s">
        <v>108</v>
      </c>
      <c r="F25" s="21" t="s">
        <v>112</v>
      </c>
      <c r="G25" s="20" t="s">
        <v>110</v>
      </c>
      <c r="H25" s="20">
        <v>10</v>
      </c>
      <c r="I25" s="20">
        <v>0</v>
      </c>
      <c r="J25" s="45">
        <f t="shared" si="6"/>
        <v>9757.4174657534259</v>
      </c>
      <c r="K25" s="46">
        <f t="shared" si="1"/>
        <v>0</v>
      </c>
      <c r="L25" s="136">
        <f t="shared" si="2"/>
        <v>9757.4174657534259</v>
      </c>
      <c r="M25" s="136">
        <f t="shared" si="3"/>
        <v>9757.42</v>
      </c>
      <c r="N25" s="62"/>
      <c r="O25" s="166"/>
      <c r="P25" s="166"/>
      <c r="Q25" s="167"/>
      <c r="R25" s="92"/>
      <c r="U25" s="115"/>
      <c r="V25" s="123"/>
      <c r="W25" s="115"/>
      <c r="X25" s="117"/>
      <c r="Y25" s="117"/>
      <c r="Z25" s="117"/>
      <c r="AA25" s="117"/>
    </row>
    <row r="26" spans="1:28" ht="27.75" customHeight="1" x14ac:dyDescent="0.25">
      <c r="A26" s="34">
        <v>16</v>
      </c>
      <c r="B26" s="35" t="s">
        <v>113</v>
      </c>
      <c r="C26" s="76" t="s">
        <v>106</v>
      </c>
      <c r="D26" s="29" t="s">
        <v>107</v>
      </c>
      <c r="E26" s="29" t="s">
        <v>108</v>
      </c>
      <c r="F26" s="29" t="s">
        <v>114</v>
      </c>
      <c r="G26" s="35" t="s">
        <v>110</v>
      </c>
      <c r="H26" s="35">
        <v>7</v>
      </c>
      <c r="I26" s="35">
        <v>16</v>
      </c>
      <c r="J26" s="45">
        <f t="shared" si="6"/>
        <v>6830.1922260273977</v>
      </c>
      <c r="K26" s="46">
        <f t="shared" si="1"/>
        <v>396.90100519930678</v>
      </c>
      <c r="L26" s="136">
        <f t="shared" si="2"/>
        <v>7227.0932312267041</v>
      </c>
      <c r="M26" s="136">
        <f t="shared" si="3"/>
        <v>7227.09</v>
      </c>
      <c r="N26" s="63"/>
      <c r="O26" s="168"/>
      <c r="P26" s="168"/>
      <c r="Q26" s="169"/>
      <c r="R26" s="92"/>
      <c r="U26" s="115"/>
      <c r="V26" s="123"/>
      <c r="W26" s="115"/>
      <c r="X26" s="117"/>
      <c r="Y26" s="117"/>
      <c r="Z26" s="117"/>
      <c r="AA26" s="117"/>
    </row>
    <row r="27" spans="1:28" ht="27.75" customHeight="1" thickBot="1" x14ac:dyDescent="0.3">
      <c r="A27" s="69"/>
      <c r="B27" s="70"/>
      <c r="C27" s="78"/>
      <c r="D27" s="71"/>
      <c r="E27" s="71" t="s">
        <v>115</v>
      </c>
      <c r="F27" s="71" t="s">
        <v>115</v>
      </c>
      <c r="G27" s="88" t="s">
        <v>116</v>
      </c>
      <c r="H27" s="88"/>
      <c r="I27" s="88"/>
      <c r="J27" s="72"/>
      <c r="K27" s="73"/>
      <c r="L27" s="137">
        <f>SUM(L24:L26)</f>
        <v>22235.314122231193</v>
      </c>
      <c r="M27" s="131">
        <f>ROUND(L27,2)</f>
        <v>22235.31</v>
      </c>
      <c r="N27" s="74" t="s">
        <v>27</v>
      </c>
      <c r="O27" s="170">
        <f>IF(N27="no",ROUND(M27*4/100,2), 0)</f>
        <v>889.41</v>
      </c>
      <c r="P27" s="170">
        <f t="shared" ref="P27:P31" si="7">IF(N27="no",2, 0)</f>
        <v>2</v>
      </c>
      <c r="Q27" s="171">
        <f t="shared" si="5"/>
        <v>21343.9</v>
      </c>
      <c r="R27" s="92"/>
      <c r="S27" s="98"/>
      <c r="T27" s="114"/>
      <c r="U27" s="115"/>
      <c r="V27" s="123"/>
      <c r="W27" s="115"/>
      <c r="X27" s="117"/>
      <c r="Y27" s="117"/>
      <c r="Z27" s="117"/>
      <c r="AA27" s="117"/>
    </row>
    <row r="28" spans="1:28" ht="27.75" customHeight="1" x14ac:dyDescent="0.25">
      <c r="A28" s="26">
        <v>17</v>
      </c>
      <c r="B28" s="27" t="s">
        <v>117</v>
      </c>
      <c r="C28" s="79" t="s">
        <v>118</v>
      </c>
      <c r="D28" s="36" t="s">
        <v>119</v>
      </c>
      <c r="E28" s="36" t="s">
        <v>108</v>
      </c>
      <c r="F28" s="36" t="s">
        <v>120</v>
      </c>
      <c r="G28" s="27" t="s">
        <v>121</v>
      </c>
      <c r="H28" s="27">
        <v>11</v>
      </c>
      <c r="I28" s="27">
        <v>68</v>
      </c>
      <c r="J28" s="57">
        <f t="shared" ref="J28:J31" si="8">H28*$H$9</f>
        <v>10733.159212328768</v>
      </c>
      <c r="K28" s="58">
        <f t="shared" ref="K28:K31" si="9">I28*$I$9</f>
        <v>1686.8292720970537</v>
      </c>
      <c r="L28" s="138">
        <f t="shared" si="2"/>
        <v>12419.988484425821</v>
      </c>
      <c r="M28" s="58">
        <f t="shared" si="3"/>
        <v>12419.99</v>
      </c>
      <c r="N28" s="59" t="s">
        <v>27</v>
      </c>
      <c r="O28" s="57">
        <f t="shared" si="4"/>
        <v>496.8</v>
      </c>
      <c r="P28" s="57">
        <f t="shared" si="7"/>
        <v>2</v>
      </c>
      <c r="Q28" s="172">
        <f t="shared" si="5"/>
        <v>11921.19</v>
      </c>
      <c r="R28" s="92"/>
      <c r="S28" s="98"/>
      <c r="T28" s="114"/>
      <c r="U28" s="115"/>
      <c r="V28" s="115"/>
      <c r="W28" s="115"/>
      <c r="X28" s="117"/>
      <c r="Y28" s="117"/>
      <c r="Z28" s="117"/>
      <c r="AA28" s="117"/>
    </row>
    <row r="29" spans="1:28" ht="27.75" customHeight="1" x14ac:dyDescent="0.25">
      <c r="A29" s="26">
        <v>18</v>
      </c>
      <c r="B29" s="28" t="s">
        <v>122</v>
      </c>
      <c r="C29" s="80" t="s">
        <v>123</v>
      </c>
      <c r="D29" s="29" t="s">
        <v>124</v>
      </c>
      <c r="E29" s="28" t="s">
        <v>125</v>
      </c>
      <c r="F29" s="28" t="s">
        <v>126</v>
      </c>
      <c r="G29" s="20" t="s">
        <v>127</v>
      </c>
      <c r="H29" s="27">
        <v>5</v>
      </c>
      <c r="I29" s="27">
        <v>0</v>
      </c>
      <c r="J29" s="60">
        <f t="shared" si="8"/>
        <v>4878.7087328767129</v>
      </c>
      <c r="K29" s="60">
        <f t="shared" si="9"/>
        <v>0</v>
      </c>
      <c r="L29" s="134">
        <f t="shared" si="2"/>
        <v>4878.7087328767129</v>
      </c>
      <c r="M29" s="60">
        <f t="shared" si="3"/>
        <v>4878.71</v>
      </c>
      <c r="N29" s="61" t="s">
        <v>27</v>
      </c>
      <c r="O29" s="173">
        <f t="shared" si="4"/>
        <v>195.15</v>
      </c>
      <c r="P29" s="173">
        <f t="shared" si="7"/>
        <v>2</v>
      </c>
      <c r="Q29" s="172">
        <f t="shared" si="5"/>
        <v>4681.5600000000004</v>
      </c>
      <c r="R29" s="92"/>
      <c r="S29" s="98"/>
      <c r="T29" s="114"/>
      <c r="U29" s="115"/>
      <c r="V29" s="115"/>
      <c r="W29" s="115"/>
      <c r="X29" s="117"/>
      <c r="Y29" s="117"/>
      <c r="Z29" s="117"/>
      <c r="AA29" s="117"/>
    </row>
    <row r="30" spans="1:28" ht="27.75" customHeight="1" x14ac:dyDescent="0.25">
      <c r="A30" s="3">
        <v>19</v>
      </c>
      <c r="B30" s="20" t="s">
        <v>128</v>
      </c>
      <c r="C30" s="75" t="s">
        <v>129</v>
      </c>
      <c r="D30" s="21" t="s">
        <v>130</v>
      </c>
      <c r="E30" s="21" t="s">
        <v>131</v>
      </c>
      <c r="F30" s="21" t="s">
        <v>132</v>
      </c>
      <c r="G30" s="20" t="s">
        <v>133</v>
      </c>
      <c r="H30" s="20">
        <v>5</v>
      </c>
      <c r="I30" s="20">
        <v>26</v>
      </c>
      <c r="J30" s="45">
        <f t="shared" si="8"/>
        <v>4878.7087328767129</v>
      </c>
      <c r="K30" s="46">
        <f t="shared" si="9"/>
        <v>644.96413344887355</v>
      </c>
      <c r="L30" s="132">
        <f>J30+K30</f>
        <v>5523.6728663255863</v>
      </c>
      <c r="M30" s="46">
        <f t="shared" si="3"/>
        <v>5523.67</v>
      </c>
      <c r="N30" s="33" t="s">
        <v>27</v>
      </c>
      <c r="O30" s="45">
        <f t="shared" si="4"/>
        <v>220.95</v>
      </c>
      <c r="P30" s="45">
        <f t="shared" si="7"/>
        <v>2</v>
      </c>
      <c r="Q30" s="162">
        <f t="shared" si="5"/>
        <v>5300.72</v>
      </c>
      <c r="R30" s="92"/>
      <c r="S30" s="98"/>
      <c r="T30" s="114"/>
      <c r="U30" s="115"/>
      <c r="V30" s="115"/>
      <c r="W30" s="115"/>
      <c r="X30" s="117"/>
      <c r="Y30" s="117"/>
      <c r="Z30" s="117"/>
      <c r="AA30" s="117"/>
    </row>
    <row r="31" spans="1:28" ht="27.75" customHeight="1" x14ac:dyDescent="0.25">
      <c r="A31" s="3">
        <v>20</v>
      </c>
      <c r="B31" s="20" t="s">
        <v>134</v>
      </c>
      <c r="C31" s="75" t="s">
        <v>135</v>
      </c>
      <c r="D31" s="21" t="s">
        <v>136</v>
      </c>
      <c r="E31" s="21" t="s">
        <v>137</v>
      </c>
      <c r="F31" s="21" t="s">
        <v>138</v>
      </c>
      <c r="G31" s="20" t="s">
        <v>139</v>
      </c>
      <c r="H31" s="20">
        <v>6</v>
      </c>
      <c r="I31" s="20">
        <v>24</v>
      </c>
      <c r="J31" s="45">
        <f t="shared" si="8"/>
        <v>5854.4504794520553</v>
      </c>
      <c r="K31" s="46">
        <f t="shared" si="9"/>
        <v>595.35150779896014</v>
      </c>
      <c r="L31" s="132">
        <f t="shared" si="2"/>
        <v>6449.8019872510158</v>
      </c>
      <c r="M31" s="46">
        <f t="shared" si="3"/>
        <v>6449.8</v>
      </c>
      <c r="N31" s="33" t="s">
        <v>27</v>
      </c>
      <c r="O31" s="45">
        <f t="shared" si="4"/>
        <v>257.99</v>
      </c>
      <c r="P31" s="45">
        <f t="shared" si="7"/>
        <v>2</v>
      </c>
      <c r="Q31" s="162">
        <f t="shared" si="5"/>
        <v>6189.81</v>
      </c>
      <c r="R31" s="92"/>
      <c r="S31" s="98"/>
      <c r="T31" s="114"/>
      <c r="U31" s="115"/>
      <c r="V31" s="115"/>
      <c r="W31" s="115"/>
      <c r="X31" s="190"/>
      <c r="Y31" s="190"/>
      <c r="Z31" s="190"/>
      <c r="AA31" s="190"/>
      <c r="AB31" s="120"/>
    </row>
    <row r="32" spans="1:28" ht="27.75" customHeight="1" x14ac:dyDescent="0.25">
      <c r="A32" s="104">
        <v>21</v>
      </c>
      <c r="B32" s="105" t="s">
        <v>140</v>
      </c>
      <c r="C32" s="106" t="s">
        <v>141</v>
      </c>
      <c r="D32" s="113" t="s">
        <v>142</v>
      </c>
      <c r="E32" s="107" t="s">
        <v>137</v>
      </c>
      <c r="F32" s="107" t="s">
        <v>143</v>
      </c>
      <c r="G32" s="108" t="s">
        <v>144</v>
      </c>
      <c r="H32" s="108">
        <v>0</v>
      </c>
      <c r="I32" s="108">
        <v>0</v>
      </c>
      <c r="J32" s="109">
        <f>H32*$H$9</f>
        <v>0</v>
      </c>
      <c r="K32" s="110">
        <f>I32*$I$9</f>
        <v>0</v>
      </c>
      <c r="L32" s="139">
        <f>J32+K32</f>
        <v>0</v>
      </c>
      <c r="M32" s="110"/>
      <c r="N32" s="111" t="s">
        <v>27</v>
      </c>
      <c r="O32" s="195">
        <f t="shared" si="4"/>
        <v>0</v>
      </c>
      <c r="P32" s="195">
        <v>0</v>
      </c>
      <c r="Q32" s="196">
        <f t="shared" si="5"/>
        <v>0</v>
      </c>
      <c r="R32" s="92"/>
      <c r="S32" s="98"/>
      <c r="T32" s="114"/>
      <c r="U32" s="116"/>
      <c r="V32" s="115"/>
      <c r="W32" s="115"/>
      <c r="X32" s="191"/>
      <c r="Y32" s="191"/>
      <c r="Z32" s="191"/>
      <c r="AA32" s="191"/>
      <c r="AB32" s="121" t="s">
        <v>145</v>
      </c>
    </row>
    <row r="33" spans="1:20" x14ac:dyDescent="0.25">
      <c r="A33" s="81"/>
      <c r="B33" s="82"/>
      <c r="C33" s="83"/>
      <c r="D33" s="83"/>
      <c r="E33" s="83"/>
      <c r="F33" s="83"/>
      <c r="G33" s="89" t="s">
        <v>116</v>
      </c>
      <c r="H33" s="89"/>
      <c r="I33" s="89"/>
      <c r="J33" s="64">
        <f>SUM(J11:J32)-J27</f>
        <v>133676.61928082193</v>
      </c>
      <c r="K33" s="64">
        <f>SUM(K11:K32)-K27</f>
        <v>7541.1190987868285</v>
      </c>
      <c r="L33" s="140">
        <f>SUM(L11:L32)-L27</f>
        <v>141217.72837960877</v>
      </c>
      <c r="M33" s="140">
        <f>SUM(M11:M32)-M27</f>
        <v>141217.74000000002</v>
      </c>
      <c r="N33" s="65"/>
      <c r="O33" s="174">
        <f>SUM(O11:O32)</f>
        <v>5297.4599999999991</v>
      </c>
      <c r="P33" s="174">
        <f>SUM(P11:P32)</f>
        <v>34</v>
      </c>
      <c r="Q33" s="174">
        <f>SUM(Q11:Q32)</f>
        <v>135886.28</v>
      </c>
      <c r="R33" s="92"/>
    </row>
    <row r="34" spans="1:20" ht="18" customHeight="1" x14ac:dyDescent="0.25">
      <c r="A34" s="161"/>
      <c r="B34" s="1"/>
      <c r="C34" s="7"/>
      <c r="E34" s="1"/>
      <c r="F34" s="1"/>
      <c r="G34" s="84"/>
      <c r="H34" s="84"/>
      <c r="I34" s="84"/>
      <c r="J34" s="38"/>
      <c r="K34" s="38"/>
      <c r="L34" s="38"/>
      <c r="M34" s="38"/>
      <c r="N34" s="52"/>
      <c r="O34" s="175"/>
      <c r="P34" s="176">
        <f>SUM(O33+P33+Q33)</f>
        <v>141217.74</v>
      </c>
      <c r="Q34" s="177"/>
      <c r="R34" s="99"/>
    </row>
    <row r="35" spans="1:20" x14ac:dyDescent="0.25">
      <c r="A35" s="5"/>
      <c r="B35" s="5"/>
      <c r="C35" s="6"/>
      <c r="D35" s="5"/>
      <c r="E35" s="5"/>
      <c r="F35" s="5"/>
      <c r="G35" s="85"/>
      <c r="H35" s="85"/>
      <c r="I35" s="85"/>
      <c r="J35" s="47"/>
      <c r="K35" s="48"/>
      <c r="L35" s="40"/>
      <c r="M35" s="40"/>
      <c r="N35" s="8"/>
      <c r="O35" s="39"/>
      <c r="P35" s="192"/>
      <c r="Q35" s="39"/>
      <c r="R35" s="95"/>
    </row>
    <row r="36" spans="1:20" x14ac:dyDescent="0.25">
      <c r="A36" s="5"/>
      <c r="B36" s="5"/>
      <c r="C36" s="6"/>
      <c r="D36" s="5"/>
      <c r="E36" s="5"/>
      <c r="F36" s="5"/>
      <c r="G36" s="85"/>
      <c r="H36" s="85"/>
      <c r="I36" s="85"/>
      <c r="J36" s="47"/>
      <c r="K36" s="48"/>
      <c r="L36" s="47"/>
      <c r="M36" s="47"/>
      <c r="N36" s="8"/>
      <c r="O36" s="39"/>
      <c r="P36" s="192"/>
      <c r="Q36" s="40"/>
      <c r="R36" s="96"/>
    </row>
    <row r="37" spans="1:20" x14ac:dyDescent="0.25">
      <c r="P37" s="197"/>
    </row>
    <row r="38" spans="1:20" x14ac:dyDescent="0.25">
      <c r="P38" s="197"/>
    </row>
    <row r="39" spans="1:20" x14ac:dyDescent="0.25">
      <c r="P39" s="197"/>
      <c r="Q39" s="198"/>
      <c r="R39"/>
      <c r="S39"/>
      <c r="T39"/>
    </row>
    <row r="40" spans="1:20" x14ac:dyDescent="0.25">
      <c r="A40" s="2" t="s">
        <v>146</v>
      </c>
      <c r="B40" s="2"/>
      <c r="C40" s="4"/>
      <c r="D40" s="2"/>
      <c r="E40" s="2"/>
      <c r="F40" s="2"/>
      <c r="G40" s="86"/>
      <c r="H40" s="86"/>
      <c r="I40" s="86"/>
      <c r="J40" s="49"/>
      <c r="K40" s="39"/>
      <c r="L40" s="95"/>
      <c r="M40" s="95"/>
      <c r="N40" s="101"/>
      <c r="O40" s="199"/>
      <c r="P40" s="197"/>
      <c r="Q40" s="198"/>
      <c r="R40"/>
      <c r="S40"/>
      <c r="T40"/>
    </row>
    <row r="41" spans="1:20" x14ac:dyDescent="0.25">
      <c r="A41" s="2"/>
      <c r="B41" s="5"/>
      <c r="C41" s="6"/>
      <c r="D41" s="5"/>
      <c r="E41" s="5"/>
      <c r="F41" s="5"/>
      <c r="G41" s="85"/>
      <c r="H41" s="85"/>
      <c r="I41" s="85"/>
      <c r="J41" s="47"/>
      <c r="K41" s="40"/>
      <c r="L41" s="96"/>
      <c r="M41" s="96"/>
      <c r="N41" s="101"/>
      <c r="O41" s="199"/>
      <c r="P41" s="197"/>
      <c r="Q41" s="200" t="s">
        <v>147</v>
      </c>
      <c r="R41" s="116"/>
      <c r="S41" s="116"/>
      <c r="T41" s="116"/>
    </row>
    <row r="42" spans="1:20" x14ac:dyDescent="0.25">
      <c r="A42" s="10"/>
      <c r="B42" s="11"/>
      <c r="C42" s="102"/>
      <c r="D42" s="5"/>
      <c r="E42" s="9"/>
      <c r="F42" s="9"/>
      <c r="G42" s="87"/>
      <c r="H42" s="87"/>
      <c r="I42" s="87"/>
      <c r="J42" s="41"/>
      <c r="K42" s="40"/>
      <c r="L42" s="96"/>
      <c r="M42" s="96"/>
      <c r="N42" s="101"/>
      <c r="O42" s="199"/>
      <c r="P42" s="197"/>
      <c r="Q42" s="200" t="s">
        <v>148</v>
      </c>
      <c r="R42" s="116"/>
      <c r="S42" s="116"/>
      <c r="T42" s="116"/>
    </row>
    <row r="43" spans="1:20" x14ac:dyDescent="0.25">
      <c r="K43" s="103"/>
      <c r="L43" s="100"/>
      <c r="M43" s="100"/>
      <c r="N43" s="101"/>
      <c r="O43" s="199" t="s">
        <v>149</v>
      </c>
      <c r="P43" s="197"/>
      <c r="Q43" s="198"/>
      <c r="R43"/>
      <c r="S43"/>
      <c r="T43"/>
    </row>
    <row r="44" spans="1:20" x14ac:dyDescent="0.25">
      <c r="K44" s="103"/>
      <c r="L44" s="100"/>
      <c r="M44" s="100"/>
      <c r="N44" s="101"/>
      <c r="O44" s="199" t="s">
        <v>150</v>
      </c>
    </row>
    <row r="45" spans="1:20" x14ac:dyDescent="0.25">
      <c r="K45" s="103"/>
      <c r="L45" s="100"/>
      <c r="M45" s="100"/>
      <c r="N45" s="101"/>
      <c r="O45" s="199" t="s">
        <v>151</v>
      </c>
    </row>
    <row r="46" spans="1:20" x14ac:dyDescent="0.25">
      <c r="K46" s="103"/>
      <c r="L46" s="100"/>
      <c r="M46" s="100"/>
      <c r="N46" s="101"/>
      <c r="O46" s="199" t="s">
        <v>152</v>
      </c>
    </row>
  </sheetData>
  <pageMargins left="0.19685039370078741" right="0.19685039370078741" top="0.74803149606299213" bottom="0.74803149606299213" header="0.31496062992125984" footer="0.31496062992125984"/>
  <pageSetup paperSize="8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F2189-40BB-4878-B8D2-C71A18C8563F}">
  <sheetPr>
    <tabColor rgb="FFFFFF00"/>
    <pageSetUpPr fitToPage="1"/>
  </sheetPr>
  <dimension ref="A1:AG45"/>
  <sheetViews>
    <sheetView showGridLines="0" topLeftCell="F28" zoomScale="70" zoomScaleNormal="70" workbookViewId="0">
      <selection activeCell="O23" sqref="O23"/>
    </sheetView>
  </sheetViews>
  <sheetFormatPr defaultRowHeight="15" x14ac:dyDescent="0.25"/>
  <cols>
    <col min="1" max="1" width="3.7109375" customWidth="1"/>
    <col min="2" max="2" width="16" customWidth="1"/>
    <col min="3" max="3" width="18" customWidth="1"/>
    <col min="4" max="4" width="33.5703125" style="1" customWidth="1"/>
    <col min="5" max="5" width="23.140625" customWidth="1"/>
    <col min="6" max="7" width="33.5703125" customWidth="1"/>
    <col min="8" max="8" width="35.28515625" style="90" customWidth="1"/>
    <col min="9" max="9" width="14.42578125" style="90" customWidth="1"/>
    <col min="10" max="10" width="19.85546875" style="90" customWidth="1"/>
    <col min="11" max="12" width="15.28515625" style="50" customWidth="1"/>
    <col min="13" max="13" width="15.28515625" style="50" hidden="1" customWidth="1"/>
    <col min="14" max="14" width="15.28515625" style="50" customWidth="1"/>
    <col min="15" max="15" width="15.28515625" style="53" customWidth="1"/>
    <col min="16" max="16" width="15.28515625" style="146" customWidth="1"/>
    <col min="17" max="17" width="16.28515625" style="158" bestFit="1" customWidth="1"/>
    <col min="18" max="18" width="15.5703125" style="158" customWidth="1"/>
    <col min="19" max="19" width="0.5703125" style="100" customWidth="1"/>
    <col min="20" max="21" width="9.140625" style="101" customWidth="1"/>
    <col min="22" max="22" width="14.28515625" customWidth="1"/>
    <col min="23" max="23" width="9.140625" style="117"/>
    <col min="24" max="24" width="11.28515625" customWidth="1"/>
    <col min="26" max="26" width="9.7109375" bestFit="1" customWidth="1"/>
  </cols>
  <sheetData>
    <row r="1" spans="1:33" x14ac:dyDescent="0.25">
      <c r="A1" s="1" t="s">
        <v>0</v>
      </c>
      <c r="B1" s="1"/>
      <c r="C1" s="7"/>
      <c r="E1" s="1"/>
      <c r="F1" s="1"/>
      <c r="G1" s="1"/>
      <c r="H1" s="84"/>
      <c r="I1" s="84"/>
      <c r="J1" s="84"/>
      <c r="K1" s="125"/>
      <c r="L1" s="126"/>
      <c r="M1" s="125"/>
      <c r="N1" s="125"/>
      <c r="O1" s="51"/>
      <c r="P1" s="141"/>
      <c r="Q1" s="148"/>
      <c r="R1" s="148"/>
      <c r="S1" s="99"/>
      <c r="Z1" s="116"/>
      <c r="AA1" s="116" t="s">
        <v>153</v>
      </c>
      <c r="AB1" s="116" t="s">
        <v>154</v>
      </c>
      <c r="AC1" s="116" t="s">
        <v>155</v>
      </c>
    </row>
    <row r="2" spans="1:33" x14ac:dyDescent="0.25">
      <c r="A2" s="5" t="s">
        <v>1</v>
      </c>
      <c r="B2" s="5"/>
      <c r="C2" s="6"/>
      <c r="D2" s="5"/>
      <c r="E2" s="5"/>
      <c r="F2" s="5"/>
      <c r="G2" s="5"/>
      <c r="H2" s="85"/>
      <c r="I2" s="85"/>
      <c r="J2" s="85"/>
      <c r="K2" s="127"/>
      <c r="L2" s="128"/>
      <c r="M2" s="128"/>
      <c r="N2" s="128"/>
      <c r="O2" s="30"/>
      <c r="P2" s="142"/>
      <c r="Q2" s="149"/>
      <c r="R2" s="150"/>
      <c r="S2" s="92"/>
      <c r="Z2" s="185" t="s">
        <v>156</v>
      </c>
      <c r="AA2" s="116">
        <v>244</v>
      </c>
      <c r="AB2" s="116"/>
      <c r="AC2" s="116"/>
    </row>
    <row r="3" spans="1:33" x14ac:dyDescent="0.25">
      <c r="A3" s="5" t="s">
        <v>2</v>
      </c>
      <c r="B3" s="5"/>
      <c r="C3" s="6"/>
      <c r="D3" s="5"/>
      <c r="E3" s="5"/>
      <c r="F3" s="5"/>
      <c r="G3" s="5"/>
      <c r="H3" s="85"/>
      <c r="I3" s="85"/>
      <c r="J3" s="85"/>
      <c r="K3" s="127"/>
      <c r="L3" s="128"/>
      <c r="M3" s="128"/>
      <c r="N3" s="128"/>
      <c r="O3" s="30"/>
      <c r="P3" s="142"/>
      <c r="Q3" s="149"/>
      <c r="R3" s="151"/>
      <c r="S3" s="93"/>
      <c r="Z3" s="116"/>
      <c r="AA3" s="116"/>
      <c r="AB3" s="116"/>
      <c r="AC3" s="116"/>
    </row>
    <row r="4" spans="1:33" x14ac:dyDescent="0.25">
      <c r="A4" s="2" t="s">
        <v>3</v>
      </c>
      <c r="B4" s="2"/>
      <c r="C4" s="4"/>
      <c r="D4" s="2"/>
      <c r="E4" s="2"/>
      <c r="F4" s="2"/>
      <c r="G4" s="2"/>
      <c r="H4" s="86"/>
      <c r="I4" s="86"/>
      <c r="J4" s="86"/>
      <c r="K4" s="129"/>
      <c r="L4" s="130"/>
      <c r="M4" s="130"/>
      <c r="N4" s="130"/>
      <c r="O4" s="31"/>
      <c r="P4" s="142"/>
      <c r="Q4" s="152"/>
      <c r="R4" s="150"/>
      <c r="S4" s="92"/>
    </row>
    <row r="5" spans="1:33" x14ac:dyDescent="0.25">
      <c r="A5" s="2" t="s">
        <v>4</v>
      </c>
      <c r="B5" s="5"/>
      <c r="C5" s="6"/>
      <c r="D5" s="5"/>
      <c r="E5" s="5"/>
      <c r="F5" s="5"/>
      <c r="G5" s="5"/>
      <c r="H5" s="85"/>
      <c r="I5" s="85"/>
      <c r="J5" s="85"/>
      <c r="K5" s="127"/>
      <c r="L5" s="128"/>
      <c r="M5" s="128"/>
      <c r="N5" s="128"/>
      <c r="O5" s="32"/>
      <c r="P5" s="143"/>
      <c r="Q5" s="153"/>
      <c r="R5" s="151"/>
      <c r="S5" s="93"/>
    </row>
    <row r="6" spans="1:33" x14ac:dyDescent="0.25">
      <c r="A6" s="2"/>
      <c r="B6" s="5"/>
      <c r="C6" s="6"/>
      <c r="D6" s="5"/>
      <c r="E6" s="5"/>
      <c r="F6" s="5"/>
      <c r="G6" s="5"/>
      <c r="H6" s="85"/>
      <c r="I6" s="85"/>
      <c r="J6" s="85"/>
      <c r="K6" s="127"/>
      <c r="L6" s="128"/>
      <c r="M6" s="128"/>
      <c r="N6" s="128"/>
      <c r="O6" s="32"/>
      <c r="P6" s="143"/>
      <c r="Q6" s="153"/>
      <c r="R6" s="151"/>
      <c r="S6" s="93"/>
    </row>
    <row r="7" spans="1:33" x14ac:dyDescent="0.25">
      <c r="A7" s="2"/>
      <c r="B7" s="5"/>
      <c r="C7" s="6"/>
      <c r="D7" s="5"/>
      <c r="E7" s="5"/>
      <c r="F7" s="5"/>
      <c r="G7" s="5"/>
      <c r="H7" s="85"/>
      <c r="I7" s="85"/>
      <c r="J7" s="85"/>
      <c r="K7" s="127"/>
      <c r="L7" s="128"/>
      <c r="M7" s="128"/>
      <c r="N7" s="128"/>
      <c r="O7" s="32"/>
      <c r="P7" s="143"/>
      <c r="Q7" s="153"/>
      <c r="R7" s="151"/>
      <c r="S7" s="93"/>
    </row>
    <row r="8" spans="1:33" x14ac:dyDescent="0.25">
      <c r="A8" s="10"/>
      <c r="B8" s="11"/>
      <c r="C8" s="102"/>
      <c r="D8" s="5"/>
      <c r="E8" s="9"/>
      <c r="F8" s="9"/>
      <c r="G8" s="9"/>
      <c r="H8" s="87"/>
      <c r="I8" s="87"/>
      <c r="J8" s="87"/>
      <c r="K8" s="41"/>
      <c r="L8" s="42"/>
      <c r="M8" s="128"/>
      <c r="N8" s="128"/>
      <c r="O8" s="32"/>
      <c r="P8" s="143"/>
      <c r="Q8" s="153"/>
      <c r="R8" s="151"/>
      <c r="S8" s="93"/>
    </row>
    <row r="9" spans="1:33" x14ac:dyDescent="0.25">
      <c r="A9" s="12"/>
      <c r="B9" s="13"/>
      <c r="C9" s="102"/>
      <c r="D9" s="112"/>
      <c r="E9" s="14"/>
      <c r="F9" s="14"/>
      <c r="G9" s="14"/>
      <c r="H9" s="14"/>
      <c r="I9" s="184">
        <v>975.74174657534252</v>
      </c>
      <c r="J9" s="184">
        <v>24.806312824956674</v>
      </c>
      <c r="K9" s="43"/>
      <c r="L9" s="42"/>
      <c r="M9" s="44"/>
      <c r="N9" s="44"/>
      <c r="O9" s="15"/>
      <c r="P9" s="144"/>
      <c r="Q9" s="154"/>
      <c r="R9" s="154"/>
      <c r="S9" s="94"/>
    </row>
    <row r="10" spans="1:33" ht="42.75" customHeight="1" x14ac:dyDescent="0.25">
      <c r="A10" s="16" t="s">
        <v>5</v>
      </c>
      <c r="B10" s="17" t="s">
        <v>6</v>
      </c>
      <c r="C10" s="18" t="s">
        <v>7</v>
      </c>
      <c r="D10" s="17" t="s">
        <v>8</v>
      </c>
      <c r="E10" s="17" t="s">
        <v>9</v>
      </c>
      <c r="F10" s="19" t="s">
        <v>10</v>
      </c>
      <c r="G10" s="19" t="s">
        <v>157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16</v>
      </c>
      <c r="O10" s="16" t="s">
        <v>17</v>
      </c>
      <c r="P10" s="145" t="s">
        <v>18</v>
      </c>
      <c r="Q10" s="155" t="s">
        <v>19</v>
      </c>
      <c r="R10" s="156" t="s">
        <v>20</v>
      </c>
      <c r="S10" s="97"/>
      <c r="T10" s="98" t="s">
        <v>158</v>
      </c>
      <c r="U10" s="114" t="s">
        <v>159</v>
      </c>
      <c r="V10" s="115"/>
      <c r="W10" s="115"/>
      <c r="X10" s="115"/>
    </row>
    <row r="11" spans="1:33" ht="27.75" customHeight="1" x14ac:dyDescent="0.25">
      <c r="A11" s="3">
        <v>1</v>
      </c>
      <c r="B11" s="20" t="s">
        <v>21</v>
      </c>
      <c r="C11" s="75" t="s">
        <v>22</v>
      </c>
      <c r="D11" s="21" t="s">
        <v>23</v>
      </c>
      <c r="E11" s="21" t="s">
        <v>24</v>
      </c>
      <c r="F11" s="21" t="s">
        <v>25</v>
      </c>
      <c r="G11" s="182" t="s">
        <v>160</v>
      </c>
      <c r="H11" s="20" t="s">
        <v>26</v>
      </c>
      <c r="I11" s="20">
        <v>5</v>
      </c>
      <c r="J11" s="20">
        <v>0</v>
      </c>
      <c r="K11" s="45">
        <v>4878.7087328767102</v>
      </c>
      <c r="L11" s="46">
        <v>0</v>
      </c>
      <c r="M11" s="46">
        <v>4878.7087328767129</v>
      </c>
      <c r="N11" s="46">
        <v>4878.71</v>
      </c>
      <c r="O11" s="33" t="s">
        <v>27</v>
      </c>
      <c r="P11" s="45">
        <v>195.15</v>
      </c>
      <c r="Q11" s="45">
        <v>2</v>
      </c>
      <c r="R11" s="162">
        <v>4681.5600000000004</v>
      </c>
      <c r="S11" s="92"/>
      <c r="T11" s="180" t="s">
        <v>161</v>
      </c>
      <c r="U11" s="181" t="s">
        <v>162</v>
      </c>
      <c r="V11" s="115"/>
      <c r="W11" s="115"/>
      <c r="X11" s="115"/>
      <c r="AA11" s="118" t="s">
        <v>28</v>
      </c>
      <c r="AB11" s="118" t="s">
        <v>29</v>
      </c>
    </row>
    <row r="12" spans="1:33" ht="27.75" customHeight="1" x14ac:dyDescent="0.25">
      <c r="A12" s="3">
        <v>2</v>
      </c>
      <c r="B12" s="20" t="s">
        <v>30</v>
      </c>
      <c r="C12" s="75" t="s">
        <v>31</v>
      </c>
      <c r="D12" s="21" t="s">
        <v>32</v>
      </c>
      <c r="E12" s="21" t="s">
        <v>33</v>
      </c>
      <c r="F12" s="21" t="s">
        <v>34</v>
      </c>
      <c r="G12" s="21" t="s">
        <v>31</v>
      </c>
      <c r="H12" s="20" t="s">
        <v>163</v>
      </c>
      <c r="I12" s="20">
        <v>10</v>
      </c>
      <c r="J12" s="20">
        <v>0</v>
      </c>
      <c r="K12" s="45">
        <v>9757.4174657534259</v>
      </c>
      <c r="L12" s="46">
        <v>0</v>
      </c>
      <c r="M12" s="46">
        <v>9757.4174657534259</v>
      </c>
      <c r="N12" s="46">
        <v>9757.42</v>
      </c>
      <c r="O12" s="33" t="s">
        <v>27</v>
      </c>
      <c r="P12" s="45">
        <v>390.3</v>
      </c>
      <c r="Q12" s="45">
        <v>2</v>
      </c>
      <c r="R12" s="162">
        <v>9365.1200000000008</v>
      </c>
      <c r="S12" s="92"/>
      <c r="T12" s="98" t="s">
        <v>161</v>
      </c>
      <c r="U12" s="114" t="s">
        <v>161</v>
      </c>
      <c r="V12" s="115"/>
      <c r="W12" s="115"/>
      <c r="X12" s="115"/>
      <c r="AA12" s="118" t="s">
        <v>36</v>
      </c>
      <c r="AB12" s="186" t="s">
        <v>164</v>
      </c>
    </row>
    <row r="13" spans="1:33" ht="27.75" customHeight="1" x14ac:dyDescent="0.25">
      <c r="A13" s="3">
        <v>3</v>
      </c>
      <c r="B13" s="20" t="s">
        <v>38</v>
      </c>
      <c r="C13" s="75" t="s">
        <v>39</v>
      </c>
      <c r="D13" s="21" t="s">
        <v>40</v>
      </c>
      <c r="E13" s="21" t="s">
        <v>41</v>
      </c>
      <c r="F13" s="21" t="s">
        <v>42</v>
      </c>
      <c r="G13" s="21" t="s">
        <v>39</v>
      </c>
      <c r="H13" s="20" t="s">
        <v>69</v>
      </c>
      <c r="I13" s="20">
        <v>7</v>
      </c>
      <c r="J13" s="20">
        <v>18</v>
      </c>
      <c r="K13" s="45">
        <v>6830.1922260273977</v>
      </c>
      <c r="L13" s="46">
        <v>446.51363084922014</v>
      </c>
      <c r="M13" s="46">
        <v>7276.7058568766179</v>
      </c>
      <c r="N13" s="46">
        <v>7276.71</v>
      </c>
      <c r="O13" s="33" t="s">
        <v>27</v>
      </c>
      <c r="P13" s="45">
        <v>291.07</v>
      </c>
      <c r="Q13" s="45">
        <v>2</v>
      </c>
      <c r="R13" s="162">
        <v>6983.64</v>
      </c>
      <c r="S13" s="92"/>
      <c r="T13" s="98" t="s">
        <v>161</v>
      </c>
      <c r="U13" s="114" t="s">
        <v>161</v>
      </c>
      <c r="V13" s="115"/>
      <c r="W13" s="115"/>
      <c r="X13" s="115"/>
      <c r="AA13" s="119" t="s">
        <v>51</v>
      </c>
      <c r="AB13" s="119">
        <v>172</v>
      </c>
    </row>
    <row r="14" spans="1:33" ht="27.75" customHeight="1" x14ac:dyDescent="0.25">
      <c r="A14" s="3">
        <v>4</v>
      </c>
      <c r="B14" s="20" t="s">
        <v>46</v>
      </c>
      <c r="C14" s="75" t="s">
        <v>47</v>
      </c>
      <c r="D14" s="21" t="s">
        <v>48</v>
      </c>
      <c r="E14" s="21" t="s">
        <v>41</v>
      </c>
      <c r="F14" s="21" t="s">
        <v>49</v>
      </c>
      <c r="G14" s="21" t="s">
        <v>47</v>
      </c>
      <c r="H14" s="20" t="s">
        <v>165</v>
      </c>
      <c r="I14" s="20">
        <v>4</v>
      </c>
      <c r="J14" s="20">
        <v>0</v>
      </c>
      <c r="K14" s="45">
        <v>3902.9669863013701</v>
      </c>
      <c r="L14" s="46">
        <v>0</v>
      </c>
      <c r="M14" s="46">
        <v>3902.9669863013701</v>
      </c>
      <c r="N14" s="46">
        <v>3902.97</v>
      </c>
      <c r="O14" s="33" t="s">
        <v>27</v>
      </c>
      <c r="P14" s="45">
        <v>156.12</v>
      </c>
      <c r="Q14" s="45">
        <v>2</v>
      </c>
      <c r="R14" s="162">
        <v>3744.85</v>
      </c>
      <c r="S14" s="92"/>
      <c r="T14" s="180" t="s">
        <v>185</v>
      </c>
      <c r="U14" s="181" t="s">
        <v>162</v>
      </c>
      <c r="V14" s="115"/>
      <c r="W14" s="123"/>
      <c r="X14" s="115"/>
      <c r="AA14" t="s">
        <v>167</v>
      </c>
      <c r="AF14">
        <v>4459</v>
      </c>
      <c r="AG14" t="s">
        <v>168</v>
      </c>
    </row>
    <row r="15" spans="1:33" ht="27.75" customHeight="1" x14ac:dyDescent="0.25">
      <c r="A15" s="3">
        <v>5</v>
      </c>
      <c r="B15" s="20" t="s">
        <v>52</v>
      </c>
      <c r="C15" s="75" t="s">
        <v>53</v>
      </c>
      <c r="D15" s="21" t="s">
        <v>54</v>
      </c>
      <c r="E15" s="21" t="s">
        <v>55</v>
      </c>
      <c r="F15" s="21" t="s">
        <v>169</v>
      </c>
      <c r="G15" s="21" t="s">
        <v>53</v>
      </c>
      <c r="H15" s="20" t="s">
        <v>57</v>
      </c>
      <c r="I15" s="20">
        <v>11</v>
      </c>
      <c r="J15" s="20">
        <v>36</v>
      </c>
      <c r="K15" s="45">
        <v>10733.159212328768</v>
      </c>
      <c r="L15" s="46">
        <v>893.02726169844027</v>
      </c>
      <c r="M15" s="124">
        <v>11626.176474027208</v>
      </c>
      <c r="N15" s="124">
        <v>11626.18</v>
      </c>
      <c r="O15" s="33" t="s">
        <v>27</v>
      </c>
      <c r="P15" s="45">
        <v>465.05</v>
      </c>
      <c r="Q15" s="45">
        <v>2</v>
      </c>
      <c r="R15" s="162">
        <v>11159.130000000001</v>
      </c>
      <c r="S15" s="92"/>
      <c r="T15" s="98" t="s">
        <v>161</v>
      </c>
      <c r="U15" s="114" t="s">
        <v>161</v>
      </c>
      <c r="V15" s="115"/>
      <c r="W15" s="115"/>
      <c r="X15" s="115"/>
    </row>
    <row r="16" spans="1:33" ht="27.75" customHeight="1" x14ac:dyDescent="0.25">
      <c r="A16" s="3">
        <v>6</v>
      </c>
      <c r="B16" s="20" t="s">
        <v>59</v>
      </c>
      <c r="C16" s="75" t="s">
        <v>60</v>
      </c>
      <c r="D16" s="21" t="s">
        <v>61</v>
      </c>
      <c r="E16" s="21" t="s">
        <v>62</v>
      </c>
      <c r="F16" s="21" t="s">
        <v>63</v>
      </c>
      <c r="G16" s="21" t="s">
        <v>60</v>
      </c>
      <c r="H16" s="20" t="s">
        <v>170</v>
      </c>
      <c r="I16" s="20">
        <v>9</v>
      </c>
      <c r="J16" s="20">
        <v>0</v>
      </c>
      <c r="K16" s="45">
        <v>8781.6757191780835</v>
      </c>
      <c r="L16" s="46">
        <v>0</v>
      </c>
      <c r="M16" s="46">
        <v>8781.6757191780835</v>
      </c>
      <c r="N16" s="46">
        <v>8781.68</v>
      </c>
      <c r="O16" s="91" t="s">
        <v>65</v>
      </c>
      <c r="P16" s="45">
        <v>0</v>
      </c>
      <c r="Q16" s="45">
        <v>0</v>
      </c>
      <c r="R16" s="162">
        <v>8781.68</v>
      </c>
      <c r="S16" s="92"/>
      <c r="T16" s="98" t="s">
        <v>161</v>
      </c>
      <c r="U16" s="114" t="s">
        <v>161</v>
      </c>
      <c r="V16" s="115"/>
      <c r="W16" s="115"/>
      <c r="X16" s="115"/>
    </row>
    <row r="17" spans="1:25" ht="27.75" customHeight="1" x14ac:dyDescent="0.25">
      <c r="A17" s="3">
        <v>7</v>
      </c>
      <c r="B17" s="20" t="s">
        <v>66</v>
      </c>
      <c r="C17" s="75" t="s">
        <v>39</v>
      </c>
      <c r="D17" s="21" t="s">
        <v>67</v>
      </c>
      <c r="E17" s="21" t="s">
        <v>62</v>
      </c>
      <c r="F17" s="21" t="s">
        <v>68</v>
      </c>
      <c r="G17" s="21" t="s">
        <v>39</v>
      </c>
      <c r="H17" s="20" t="s">
        <v>171</v>
      </c>
      <c r="I17" s="20">
        <v>6</v>
      </c>
      <c r="J17" s="20">
        <v>27</v>
      </c>
      <c r="K17" s="45">
        <v>5854.4504794520553</v>
      </c>
      <c r="L17" s="46">
        <v>669.7704462738302</v>
      </c>
      <c r="M17" s="46">
        <v>6524.2209257258855</v>
      </c>
      <c r="N17" s="46">
        <v>6524.22</v>
      </c>
      <c r="O17" s="33" t="s">
        <v>27</v>
      </c>
      <c r="P17" s="45">
        <v>260.97000000000003</v>
      </c>
      <c r="Q17" s="45">
        <v>2</v>
      </c>
      <c r="R17" s="162">
        <v>6261.25</v>
      </c>
      <c r="S17" s="92"/>
      <c r="T17" s="98" t="s">
        <v>161</v>
      </c>
      <c r="U17" s="114" t="s">
        <v>161</v>
      </c>
      <c r="V17" s="115"/>
      <c r="W17" s="115"/>
      <c r="X17" s="115"/>
    </row>
    <row r="18" spans="1:25" ht="27.75" customHeight="1" x14ac:dyDescent="0.25">
      <c r="A18" s="3">
        <v>8</v>
      </c>
      <c r="B18" s="20" t="s">
        <v>70</v>
      </c>
      <c r="C18" s="75" t="s">
        <v>71</v>
      </c>
      <c r="D18" s="21" t="s">
        <v>72</v>
      </c>
      <c r="E18" s="21" t="s">
        <v>73</v>
      </c>
      <c r="F18" s="21" t="s">
        <v>74</v>
      </c>
      <c r="G18" s="182" t="s">
        <v>172</v>
      </c>
      <c r="H18" s="20" t="s">
        <v>173</v>
      </c>
      <c r="I18" s="20">
        <v>11</v>
      </c>
      <c r="J18" s="20">
        <v>44</v>
      </c>
      <c r="K18" s="45">
        <v>10733.159212328768</v>
      </c>
      <c r="L18" s="46">
        <v>1091.4777642980937</v>
      </c>
      <c r="M18" s="46">
        <v>11824.636976626862</v>
      </c>
      <c r="N18" s="46">
        <v>11824.64</v>
      </c>
      <c r="O18" s="33" t="s">
        <v>27</v>
      </c>
      <c r="P18" s="45">
        <v>472.99</v>
      </c>
      <c r="Q18" s="45">
        <v>2</v>
      </c>
      <c r="R18" s="162">
        <v>11349.65</v>
      </c>
      <c r="S18" s="92"/>
      <c r="T18" s="98" t="s">
        <v>161</v>
      </c>
      <c r="U18" s="114" t="s">
        <v>161</v>
      </c>
      <c r="V18" s="115"/>
      <c r="W18" s="115"/>
      <c r="X18" s="115"/>
    </row>
    <row r="19" spans="1:25" ht="27.75" customHeight="1" x14ac:dyDescent="0.25">
      <c r="A19" s="3">
        <v>9</v>
      </c>
      <c r="B19" s="20" t="s">
        <v>76</v>
      </c>
      <c r="C19" s="75" t="s">
        <v>77</v>
      </c>
      <c r="D19" s="21" t="s">
        <v>78</v>
      </c>
      <c r="E19" s="21" t="s">
        <v>79</v>
      </c>
      <c r="F19" s="21" t="s">
        <v>174</v>
      </c>
      <c r="G19" s="182" t="s">
        <v>175</v>
      </c>
      <c r="H19" s="20" t="s">
        <v>81</v>
      </c>
      <c r="I19" s="20">
        <v>5</v>
      </c>
      <c r="J19" s="20">
        <v>0</v>
      </c>
      <c r="K19" s="45">
        <v>4878.7087328767129</v>
      </c>
      <c r="L19" s="46">
        <v>0</v>
      </c>
      <c r="M19" s="46">
        <v>4878.7087328767129</v>
      </c>
      <c r="N19" s="46">
        <v>4878.71</v>
      </c>
      <c r="O19" s="33" t="s">
        <v>27</v>
      </c>
      <c r="P19" s="45">
        <v>195.15</v>
      </c>
      <c r="Q19" s="45">
        <v>2</v>
      </c>
      <c r="R19" s="162">
        <v>4681.5600000000004</v>
      </c>
      <c r="S19" s="92"/>
      <c r="T19" s="98" t="s">
        <v>161</v>
      </c>
      <c r="U19" s="181" t="s">
        <v>162</v>
      </c>
      <c r="V19" s="115"/>
      <c r="W19" s="123"/>
      <c r="X19" s="115"/>
    </row>
    <row r="20" spans="1:25" ht="27.75" customHeight="1" x14ac:dyDescent="0.25">
      <c r="A20" s="3">
        <v>10</v>
      </c>
      <c r="B20" s="20" t="s">
        <v>82</v>
      </c>
      <c r="C20" s="75" t="s">
        <v>176</v>
      </c>
      <c r="D20" s="21" t="s">
        <v>84</v>
      </c>
      <c r="E20" s="21" t="s">
        <v>85</v>
      </c>
      <c r="F20" s="21" t="s">
        <v>86</v>
      </c>
      <c r="G20" s="182" t="s">
        <v>177</v>
      </c>
      <c r="H20" s="20" t="s">
        <v>178</v>
      </c>
      <c r="I20" s="20">
        <v>6</v>
      </c>
      <c r="J20" s="20">
        <v>18</v>
      </c>
      <c r="K20" s="45">
        <v>5854.4504794520553</v>
      </c>
      <c r="L20" s="46">
        <v>446.51363084922014</v>
      </c>
      <c r="M20" s="46">
        <v>6300.9641103012755</v>
      </c>
      <c r="N20" s="46">
        <v>6300.96</v>
      </c>
      <c r="O20" s="33" t="s">
        <v>27</v>
      </c>
      <c r="P20" s="45">
        <v>252.04</v>
      </c>
      <c r="Q20" s="45">
        <v>2</v>
      </c>
      <c r="R20" s="162">
        <v>6046.92</v>
      </c>
      <c r="S20" s="92"/>
      <c r="T20" s="180" t="s">
        <v>166</v>
      </c>
      <c r="U20" s="114" t="s">
        <v>161</v>
      </c>
      <c r="V20" s="115"/>
      <c r="W20" s="115"/>
      <c r="X20" s="115"/>
    </row>
    <row r="21" spans="1:25" ht="27.75" customHeight="1" x14ac:dyDescent="0.25">
      <c r="A21" s="3">
        <v>11</v>
      </c>
      <c r="B21" s="20" t="s">
        <v>87</v>
      </c>
      <c r="C21" s="75" t="s">
        <v>88</v>
      </c>
      <c r="D21" s="21" t="s">
        <v>89</v>
      </c>
      <c r="E21" s="21" t="s">
        <v>90</v>
      </c>
      <c r="F21" s="21" t="s">
        <v>91</v>
      </c>
      <c r="G21" s="21" t="s">
        <v>88</v>
      </c>
      <c r="H21" s="20" t="s">
        <v>92</v>
      </c>
      <c r="I21" s="20">
        <v>4</v>
      </c>
      <c r="J21" s="20">
        <v>6</v>
      </c>
      <c r="K21" s="45">
        <v>3902.9669863013701</v>
      </c>
      <c r="L21" s="46">
        <v>148.83787694974004</v>
      </c>
      <c r="M21" s="46">
        <v>4051.80486325111</v>
      </c>
      <c r="N21" s="46">
        <v>4051.8</v>
      </c>
      <c r="O21" s="33" t="s">
        <v>27</v>
      </c>
      <c r="P21" s="45">
        <v>162.07</v>
      </c>
      <c r="Q21" s="45">
        <v>2</v>
      </c>
      <c r="R21" s="162">
        <v>3887.73</v>
      </c>
      <c r="S21" s="92"/>
      <c r="T21" s="98" t="s">
        <v>161</v>
      </c>
      <c r="U21" s="181" t="s">
        <v>162</v>
      </c>
      <c r="V21" s="115"/>
      <c r="W21" s="115"/>
      <c r="X21" s="115"/>
    </row>
    <row r="22" spans="1:25" ht="27.75" customHeight="1" x14ac:dyDescent="0.25">
      <c r="A22" s="3">
        <v>12</v>
      </c>
      <c r="B22" s="20" t="s">
        <v>93</v>
      </c>
      <c r="C22" s="75" t="s">
        <v>94</v>
      </c>
      <c r="D22" s="21" t="s">
        <v>95</v>
      </c>
      <c r="E22" s="21" t="s">
        <v>96</v>
      </c>
      <c r="F22" s="21" t="s">
        <v>97</v>
      </c>
      <c r="G22" s="21" t="s">
        <v>94</v>
      </c>
      <c r="H22" s="20" t="s">
        <v>98</v>
      </c>
      <c r="I22" s="20">
        <v>5</v>
      </c>
      <c r="J22" s="20">
        <v>6</v>
      </c>
      <c r="K22" s="45">
        <v>4878.7087328767129</v>
      </c>
      <c r="L22" s="46">
        <v>148.83787694974004</v>
      </c>
      <c r="M22" s="46">
        <v>5027.5466098264533</v>
      </c>
      <c r="N22" s="46">
        <v>5027.55</v>
      </c>
      <c r="O22" s="33" t="s">
        <v>27</v>
      </c>
      <c r="P22" s="45">
        <v>201.1</v>
      </c>
      <c r="Q22" s="45">
        <v>2</v>
      </c>
      <c r="R22" s="162">
        <v>4824.45</v>
      </c>
      <c r="S22" s="92"/>
      <c r="T22" s="98" t="s">
        <v>161</v>
      </c>
      <c r="U22" s="114" t="s">
        <v>161</v>
      </c>
      <c r="V22" s="115"/>
      <c r="W22" s="123"/>
      <c r="X22" s="115"/>
    </row>
    <row r="23" spans="1:25" ht="27.75" customHeight="1" thickBot="1" x14ac:dyDescent="0.3">
      <c r="A23" s="37">
        <v>13</v>
      </c>
      <c r="B23" s="35" t="s">
        <v>99</v>
      </c>
      <c r="C23" s="76" t="s">
        <v>100</v>
      </c>
      <c r="D23" s="29" t="s">
        <v>101</v>
      </c>
      <c r="E23" s="29" t="s">
        <v>102</v>
      </c>
      <c r="F23" s="29" t="s">
        <v>103</v>
      </c>
      <c r="G23" s="29" t="s">
        <v>100</v>
      </c>
      <c r="H23" s="35" t="s">
        <v>104</v>
      </c>
      <c r="I23" s="35">
        <v>5</v>
      </c>
      <c r="J23" s="35">
        <v>0</v>
      </c>
      <c r="K23" s="54">
        <v>4878.7087328767129</v>
      </c>
      <c r="L23" s="55">
        <v>0</v>
      </c>
      <c r="M23" s="55">
        <v>4878.7087328767129</v>
      </c>
      <c r="N23" s="55">
        <v>4878.71</v>
      </c>
      <c r="O23" s="56" t="s">
        <v>27</v>
      </c>
      <c r="P23" s="54">
        <v>195.15</v>
      </c>
      <c r="Q23" s="54">
        <v>2</v>
      </c>
      <c r="R23" s="163">
        <v>4681.5600000000004</v>
      </c>
      <c r="S23" s="92"/>
      <c r="T23" s="180" t="s">
        <v>185</v>
      </c>
      <c r="U23" s="181" t="s">
        <v>162</v>
      </c>
      <c r="V23" s="115"/>
      <c r="W23" s="115"/>
      <c r="X23" s="115"/>
    </row>
    <row r="24" spans="1:25" ht="27.75" customHeight="1" x14ac:dyDescent="0.25">
      <c r="A24" s="22">
        <v>14</v>
      </c>
      <c r="B24" s="23" t="s">
        <v>105</v>
      </c>
      <c r="C24" s="77" t="s">
        <v>106</v>
      </c>
      <c r="D24" s="24" t="s">
        <v>107</v>
      </c>
      <c r="E24" s="24" t="s">
        <v>108</v>
      </c>
      <c r="F24" s="24" t="s">
        <v>109</v>
      </c>
      <c r="G24" s="183" t="s">
        <v>179</v>
      </c>
      <c r="H24" s="23" t="s">
        <v>180</v>
      </c>
      <c r="I24" s="23">
        <v>5</v>
      </c>
      <c r="J24" s="23">
        <v>15</v>
      </c>
      <c r="K24" s="66">
        <v>4878.7087328767129</v>
      </c>
      <c r="L24" s="67">
        <v>372.09469237435013</v>
      </c>
      <c r="M24" s="178">
        <v>5250.8034252510633</v>
      </c>
      <c r="N24" s="178">
        <v>5250.8</v>
      </c>
      <c r="O24" s="68"/>
      <c r="P24" s="164"/>
      <c r="Q24" s="164"/>
      <c r="R24" s="165"/>
      <c r="S24" s="92"/>
      <c r="V24" s="115"/>
      <c r="W24" s="123"/>
      <c r="X24" s="115"/>
    </row>
    <row r="25" spans="1:25" ht="27.75" customHeight="1" x14ac:dyDescent="0.25">
      <c r="A25" s="25">
        <v>15</v>
      </c>
      <c r="B25" s="20" t="s">
        <v>111</v>
      </c>
      <c r="C25" s="75" t="s">
        <v>106</v>
      </c>
      <c r="D25" s="21" t="s">
        <v>107</v>
      </c>
      <c r="E25" s="21" t="s">
        <v>108</v>
      </c>
      <c r="F25" s="21" t="s">
        <v>112</v>
      </c>
      <c r="G25" s="21" t="s">
        <v>179</v>
      </c>
      <c r="H25" s="20" t="s">
        <v>180</v>
      </c>
      <c r="I25" s="20">
        <v>10</v>
      </c>
      <c r="J25" s="20">
        <v>0</v>
      </c>
      <c r="K25" s="45">
        <v>9757.4174657534259</v>
      </c>
      <c r="L25" s="46">
        <v>0</v>
      </c>
      <c r="M25" s="179">
        <v>9757.4174657534259</v>
      </c>
      <c r="N25" s="179">
        <v>9757.42</v>
      </c>
      <c r="O25" s="62"/>
      <c r="P25" s="166"/>
      <c r="Q25" s="166"/>
      <c r="R25" s="167"/>
      <c r="S25" s="92"/>
      <c r="V25" s="115"/>
      <c r="W25" s="123"/>
      <c r="X25" s="115"/>
    </row>
    <row r="26" spans="1:25" ht="27.75" customHeight="1" x14ac:dyDescent="0.25">
      <c r="A26" s="34">
        <v>16</v>
      </c>
      <c r="B26" s="35" t="s">
        <v>113</v>
      </c>
      <c r="C26" s="76" t="s">
        <v>106</v>
      </c>
      <c r="D26" s="29" t="s">
        <v>107</v>
      </c>
      <c r="E26" s="29" t="s">
        <v>108</v>
      </c>
      <c r="F26" s="29" t="s">
        <v>114</v>
      </c>
      <c r="G26" s="29" t="s">
        <v>179</v>
      </c>
      <c r="H26" s="35" t="s">
        <v>180</v>
      </c>
      <c r="I26" s="35">
        <v>7</v>
      </c>
      <c r="J26" s="35">
        <v>16</v>
      </c>
      <c r="K26" s="45">
        <v>6830.1922260273977</v>
      </c>
      <c r="L26" s="46">
        <v>396.90100519930678</v>
      </c>
      <c r="M26" s="179">
        <v>7227.0932312267041</v>
      </c>
      <c r="N26" s="179">
        <v>7227.09</v>
      </c>
      <c r="O26" s="63"/>
      <c r="P26" s="168"/>
      <c r="Q26" s="168"/>
      <c r="R26" s="169"/>
      <c r="S26" s="92"/>
      <c r="V26" s="115"/>
      <c r="W26" s="123"/>
      <c r="X26" s="115"/>
    </row>
    <row r="27" spans="1:25" ht="27.75" customHeight="1" thickBot="1" x14ac:dyDescent="0.3">
      <c r="A27" s="69"/>
      <c r="B27" s="70"/>
      <c r="C27" s="78"/>
      <c r="D27" s="71"/>
      <c r="E27" s="71" t="s">
        <v>115</v>
      </c>
      <c r="F27" s="71" t="s">
        <v>115</v>
      </c>
      <c r="G27" s="71"/>
      <c r="H27" s="88" t="s">
        <v>116</v>
      </c>
      <c r="I27" s="88"/>
      <c r="J27" s="88"/>
      <c r="K27" s="72"/>
      <c r="L27" s="73"/>
      <c r="M27" s="73">
        <v>22235.314122231193</v>
      </c>
      <c r="N27" s="131">
        <v>22235.31</v>
      </c>
      <c r="O27" s="74" t="s">
        <v>27</v>
      </c>
      <c r="P27" s="170">
        <v>889.41</v>
      </c>
      <c r="Q27" s="170">
        <v>2</v>
      </c>
      <c r="R27" s="171">
        <v>21343.9</v>
      </c>
      <c r="S27" s="92"/>
      <c r="T27" s="98" t="s">
        <v>161</v>
      </c>
      <c r="U27" s="114" t="s">
        <v>161</v>
      </c>
      <c r="V27" s="115"/>
      <c r="W27" s="123"/>
      <c r="X27" s="115"/>
    </row>
    <row r="28" spans="1:25" ht="27.75" customHeight="1" x14ac:dyDescent="0.25">
      <c r="A28" s="26">
        <v>17</v>
      </c>
      <c r="B28" s="27" t="s">
        <v>117</v>
      </c>
      <c r="C28" s="79" t="s">
        <v>118</v>
      </c>
      <c r="D28" s="36" t="s">
        <v>119</v>
      </c>
      <c r="E28" s="36" t="s">
        <v>108</v>
      </c>
      <c r="F28" s="36" t="s">
        <v>120</v>
      </c>
      <c r="G28" s="36" t="s">
        <v>118</v>
      </c>
      <c r="H28" s="27" t="s">
        <v>121</v>
      </c>
      <c r="I28" s="27">
        <v>11</v>
      </c>
      <c r="J28" s="27">
        <v>68</v>
      </c>
      <c r="K28" s="57">
        <v>10733.159212328768</v>
      </c>
      <c r="L28" s="58">
        <v>1686.8292720970537</v>
      </c>
      <c r="M28" s="58">
        <v>12419.988484425821</v>
      </c>
      <c r="N28" s="58">
        <v>12419.99</v>
      </c>
      <c r="O28" s="59" t="s">
        <v>27</v>
      </c>
      <c r="P28" s="57">
        <v>496.8</v>
      </c>
      <c r="Q28" s="57">
        <v>2</v>
      </c>
      <c r="R28" s="172">
        <v>11921.19</v>
      </c>
      <c r="S28" s="92"/>
      <c r="T28" s="98" t="s">
        <v>161</v>
      </c>
      <c r="U28" s="114" t="s">
        <v>161</v>
      </c>
      <c r="V28" s="115"/>
      <c r="W28" s="115"/>
      <c r="X28" s="115"/>
    </row>
    <row r="29" spans="1:25" ht="27.75" customHeight="1" x14ac:dyDescent="0.25">
      <c r="A29" s="26">
        <v>18</v>
      </c>
      <c r="B29" s="28" t="s">
        <v>122</v>
      </c>
      <c r="C29" s="80" t="s">
        <v>123</v>
      </c>
      <c r="D29" s="29" t="s">
        <v>124</v>
      </c>
      <c r="E29" s="28" t="s">
        <v>125</v>
      </c>
      <c r="F29" s="28" t="s">
        <v>126</v>
      </c>
      <c r="G29" s="28" t="s">
        <v>123</v>
      </c>
      <c r="H29" s="20" t="s">
        <v>127</v>
      </c>
      <c r="I29" s="27">
        <v>5</v>
      </c>
      <c r="J29" s="27">
        <v>0</v>
      </c>
      <c r="K29" s="60">
        <v>4878.7087328767129</v>
      </c>
      <c r="L29" s="60">
        <v>0</v>
      </c>
      <c r="M29" s="55">
        <v>4878.7087328767129</v>
      </c>
      <c r="N29" s="60">
        <v>4878.71</v>
      </c>
      <c r="O29" s="61" t="s">
        <v>27</v>
      </c>
      <c r="P29" s="173">
        <v>195.15</v>
      </c>
      <c r="Q29" s="173">
        <v>2</v>
      </c>
      <c r="R29" s="172">
        <v>4681.5600000000004</v>
      </c>
      <c r="S29" s="92"/>
      <c r="T29" s="98" t="s">
        <v>161</v>
      </c>
      <c r="U29" s="181" t="s">
        <v>162</v>
      </c>
      <c r="V29" s="115"/>
      <c r="W29" s="115"/>
      <c r="X29" s="115"/>
    </row>
    <row r="30" spans="1:25" ht="27.75" customHeight="1" x14ac:dyDescent="0.25">
      <c r="A30" s="3">
        <v>19</v>
      </c>
      <c r="B30" s="20" t="s">
        <v>128</v>
      </c>
      <c r="C30" s="75" t="s">
        <v>129</v>
      </c>
      <c r="D30" s="21" t="s">
        <v>130</v>
      </c>
      <c r="E30" s="21" t="s">
        <v>131</v>
      </c>
      <c r="F30" s="21" t="s">
        <v>132</v>
      </c>
      <c r="G30" s="182" t="s">
        <v>181</v>
      </c>
      <c r="H30" s="20" t="s">
        <v>133</v>
      </c>
      <c r="I30" s="20">
        <v>5</v>
      </c>
      <c r="J30" s="20">
        <v>26</v>
      </c>
      <c r="K30" s="45">
        <v>4878.7087328767129</v>
      </c>
      <c r="L30" s="46">
        <v>644.96413344887355</v>
      </c>
      <c r="M30" s="46">
        <v>5523.6728663255863</v>
      </c>
      <c r="N30" s="46">
        <v>5523.67</v>
      </c>
      <c r="O30" s="33" t="s">
        <v>27</v>
      </c>
      <c r="P30" s="45">
        <v>220.95</v>
      </c>
      <c r="Q30" s="45">
        <v>2</v>
      </c>
      <c r="R30" s="162">
        <v>5300.72</v>
      </c>
      <c r="S30" s="92"/>
      <c r="T30" s="180" t="s">
        <v>161</v>
      </c>
      <c r="U30" s="114" t="s">
        <v>161</v>
      </c>
      <c r="V30" s="115"/>
      <c r="W30" s="115"/>
      <c r="X30" s="115"/>
    </row>
    <row r="31" spans="1:25" ht="27.75" customHeight="1" x14ac:dyDescent="0.25">
      <c r="A31" s="3">
        <v>20</v>
      </c>
      <c r="B31" s="20" t="s">
        <v>134</v>
      </c>
      <c r="C31" s="75" t="s">
        <v>135</v>
      </c>
      <c r="D31" s="21" t="s">
        <v>136</v>
      </c>
      <c r="E31" s="21" t="s">
        <v>137</v>
      </c>
      <c r="F31" s="21" t="s">
        <v>138</v>
      </c>
      <c r="G31" s="21" t="s">
        <v>135</v>
      </c>
      <c r="H31" s="20" t="s">
        <v>139</v>
      </c>
      <c r="I31" s="20">
        <v>6</v>
      </c>
      <c r="J31" s="20">
        <v>24</v>
      </c>
      <c r="K31" s="45">
        <v>5854.4504794520553</v>
      </c>
      <c r="L31" s="46">
        <v>595.35150779896014</v>
      </c>
      <c r="M31" s="46">
        <v>6449.8019872510158</v>
      </c>
      <c r="N31" s="46">
        <v>6449.8</v>
      </c>
      <c r="O31" s="33" t="s">
        <v>27</v>
      </c>
      <c r="P31" s="45">
        <v>257.99</v>
      </c>
      <c r="Q31" s="45">
        <v>2</v>
      </c>
      <c r="R31" s="162">
        <v>6189.81</v>
      </c>
      <c r="S31" s="92"/>
      <c r="T31" s="180" t="s">
        <v>166</v>
      </c>
      <c r="U31" s="114" t="s">
        <v>161</v>
      </c>
      <c r="V31" s="115"/>
      <c r="W31" s="115"/>
      <c r="X31" s="115"/>
      <c r="Y31" s="120"/>
    </row>
    <row r="32" spans="1:25" x14ac:dyDescent="0.25">
      <c r="A32" s="81"/>
      <c r="B32" s="82"/>
      <c r="C32" s="83"/>
      <c r="D32" s="83"/>
      <c r="E32" s="83"/>
      <c r="F32" s="83"/>
      <c r="G32" s="83"/>
      <c r="H32" s="89" t="s">
        <v>116</v>
      </c>
      <c r="I32" s="89"/>
      <c r="J32" s="89"/>
      <c r="K32" s="64">
        <v>133676.61928082193</v>
      </c>
      <c r="L32" s="64">
        <v>7541.1190987868285</v>
      </c>
      <c r="M32" s="64">
        <v>141217.72837960877</v>
      </c>
      <c r="N32" s="64">
        <v>141217.74000000002</v>
      </c>
      <c r="O32" s="65"/>
      <c r="P32" s="174">
        <v>5297.4599999999991</v>
      </c>
      <c r="Q32" s="174">
        <v>34</v>
      </c>
      <c r="R32" s="174">
        <v>135886.28</v>
      </c>
      <c r="S32" s="92"/>
    </row>
    <row r="33" spans="1:21" ht="18" customHeight="1" x14ac:dyDescent="0.25">
      <c r="A33" s="161"/>
      <c r="B33" s="1"/>
      <c r="C33" s="7"/>
      <c r="E33" s="1"/>
      <c r="F33" s="1"/>
      <c r="G33" s="1"/>
      <c r="H33" s="84"/>
      <c r="I33" s="84"/>
      <c r="J33" s="84"/>
      <c r="K33" s="38"/>
      <c r="L33" s="38"/>
      <c r="M33" s="38"/>
      <c r="N33" s="38"/>
      <c r="O33" s="52"/>
      <c r="P33" s="175"/>
      <c r="Q33" s="176">
        <v>141217.74</v>
      </c>
      <c r="R33" s="177"/>
      <c r="S33" s="99"/>
    </row>
    <row r="34" spans="1:21" x14ac:dyDescent="0.25">
      <c r="A34" s="5"/>
      <c r="B34" s="5"/>
      <c r="C34" s="6"/>
      <c r="D34" s="5"/>
      <c r="E34" s="5"/>
      <c r="F34" s="5"/>
      <c r="G34" s="5"/>
      <c r="H34" s="85"/>
      <c r="I34" s="85"/>
      <c r="J34" s="85"/>
      <c r="K34" s="47"/>
      <c r="L34" s="48"/>
      <c r="M34" s="40"/>
      <c r="N34" s="40"/>
      <c r="O34" s="8"/>
      <c r="P34" s="142"/>
      <c r="Q34" s="149"/>
      <c r="R34" s="152"/>
      <c r="S34" s="95"/>
    </row>
    <row r="35" spans="1:21" x14ac:dyDescent="0.25">
      <c r="A35" s="5"/>
      <c r="B35" s="5"/>
      <c r="C35" s="6"/>
      <c r="D35" s="5"/>
      <c r="E35" s="5"/>
      <c r="F35" s="5"/>
      <c r="G35" s="5"/>
      <c r="H35" s="85"/>
      <c r="I35" s="85"/>
      <c r="J35" s="85"/>
      <c r="K35" s="47"/>
      <c r="L35" s="48"/>
      <c r="M35" s="47"/>
      <c r="N35" s="47"/>
      <c r="O35" s="8"/>
      <c r="P35" s="142"/>
      <c r="Q35" s="149"/>
      <c r="R35" s="153"/>
      <c r="S35" s="96"/>
    </row>
    <row r="36" spans="1:21" x14ac:dyDescent="0.25">
      <c r="Q36" s="157"/>
    </row>
    <row r="37" spans="1:21" x14ac:dyDescent="0.25">
      <c r="Q37" s="157"/>
    </row>
    <row r="38" spans="1:21" x14ac:dyDescent="0.25">
      <c r="Q38" s="157"/>
      <c r="R38" s="159"/>
      <c r="S38"/>
      <c r="T38"/>
      <c r="U38"/>
    </row>
    <row r="39" spans="1:21" x14ac:dyDescent="0.25">
      <c r="A39" s="2" t="s">
        <v>146</v>
      </c>
      <c r="B39" s="2"/>
      <c r="C39" s="4"/>
      <c r="D39" s="2"/>
      <c r="E39" s="2"/>
      <c r="F39" s="2"/>
      <c r="G39" s="2"/>
      <c r="H39" s="86"/>
      <c r="I39" s="86"/>
      <c r="J39" s="86"/>
      <c r="K39" s="49"/>
      <c r="L39" s="39"/>
      <c r="M39" s="95"/>
      <c r="N39" s="95"/>
      <c r="O39" s="101"/>
      <c r="P39" s="147"/>
      <c r="Q39" s="157"/>
      <c r="R39" s="159"/>
      <c r="S39"/>
      <c r="T39"/>
      <c r="U39"/>
    </row>
    <row r="40" spans="1:21" x14ac:dyDescent="0.25">
      <c r="A40" s="2"/>
      <c r="B40" s="5"/>
      <c r="C40" s="6"/>
      <c r="D40" s="5"/>
      <c r="E40" s="5"/>
      <c r="F40" s="5"/>
      <c r="G40" s="5"/>
      <c r="H40" s="85"/>
      <c r="I40" s="85"/>
      <c r="J40" s="85"/>
      <c r="K40" s="47"/>
      <c r="L40" s="40"/>
      <c r="M40" s="96"/>
      <c r="N40" s="96"/>
      <c r="O40" s="101"/>
      <c r="P40" s="147"/>
      <c r="Q40" s="157"/>
      <c r="R40" s="160" t="s">
        <v>147</v>
      </c>
      <c r="S40" s="116"/>
      <c r="T40" s="116"/>
      <c r="U40" s="116"/>
    </row>
    <row r="41" spans="1:21" x14ac:dyDescent="0.25">
      <c r="A41" s="10"/>
      <c r="B41" s="11"/>
      <c r="C41" s="102"/>
      <c r="D41" s="5"/>
      <c r="E41" s="9"/>
      <c r="F41" s="9"/>
      <c r="G41" s="9"/>
      <c r="H41" s="87"/>
      <c r="I41" s="87"/>
      <c r="J41" s="87"/>
      <c r="K41" s="41"/>
      <c r="L41" s="40"/>
      <c r="M41" s="96"/>
      <c r="N41" s="96"/>
      <c r="O41" s="101"/>
      <c r="P41" s="147"/>
      <c r="Q41" s="157"/>
      <c r="R41" s="160" t="s">
        <v>148</v>
      </c>
      <c r="S41" s="116"/>
      <c r="T41" s="116"/>
      <c r="U41" s="116"/>
    </row>
    <row r="42" spans="1:21" x14ac:dyDescent="0.25">
      <c r="L42" s="103"/>
      <c r="M42" s="100"/>
      <c r="N42" s="100"/>
      <c r="O42" s="101"/>
      <c r="P42" s="147" t="s">
        <v>149</v>
      </c>
      <c r="Q42" s="157"/>
      <c r="R42" s="159"/>
      <c r="S42"/>
      <c r="T42"/>
      <c r="U42"/>
    </row>
    <row r="43" spans="1:21" x14ac:dyDescent="0.25">
      <c r="L43" s="103"/>
      <c r="M43" s="100"/>
      <c r="N43" s="100"/>
      <c r="O43" s="101"/>
      <c r="P43" s="147" t="s">
        <v>150</v>
      </c>
    </row>
    <row r="44" spans="1:21" x14ac:dyDescent="0.25">
      <c r="L44" s="103"/>
      <c r="M44" s="100"/>
      <c r="N44" s="100"/>
      <c r="O44" s="101"/>
      <c r="P44" s="147" t="s">
        <v>151</v>
      </c>
    </row>
    <row r="45" spans="1:21" x14ac:dyDescent="0.25">
      <c r="L45" s="103"/>
      <c r="M45" s="100"/>
      <c r="N45" s="100"/>
      <c r="O45" s="101"/>
      <c r="P45" s="147" t="s">
        <v>152</v>
      </c>
    </row>
  </sheetData>
  <pageMargins left="0.19685039370078741" right="0.19685039370078741" top="0.74803149606299213" bottom="0.74803149606299213" header="0.31496062992125984" footer="0.31496062992125984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FEFD-14DB-4AD8-9887-7448EA067532}">
  <sheetPr>
    <tabColor rgb="FFFFFF00"/>
    <pageSetUpPr fitToPage="1"/>
  </sheetPr>
  <dimension ref="A1:AD41"/>
  <sheetViews>
    <sheetView showGridLines="0" topLeftCell="F1" zoomScale="70" zoomScaleNormal="70" workbookViewId="0">
      <selection activeCell="G21" sqref="G21"/>
    </sheetView>
  </sheetViews>
  <sheetFormatPr defaultRowHeight="15" x14ac:dyDescent="0.25"/>
  <cols>
    <col min="1" max="1" width="3.7109375" customWidth="1"/>
    <col min="2" max="2" width="16" customWidth="1"/>
    <col min="3" max="3" width="18" customWidth="1"/>
    <col min="4" max="4" width="33.5703125" style="1" customWidth="1"/>
    <col min="5" max="5" width="23.140625" customWidth="1"/>
    <col min="6" max="7" width="33.5703125" customWidth="1"/>
    <col min="8" max="8" width="35.28515625" style="90" customWidth="1"/>
    <col min="9" max="9" width="14.42578125" style="90" customWidth="1"/>
    <col min="10" max="10" width="19.85546875" style="90" customWidth="1"/>
    <col min="11" max="14" width="15.28515625" style="50" customWidth="1"/>
    <col min="15" max="15" width="15.28515625" style="53" customWidth="1"/>
    <col min="16" max="16" width="15.28515625" style="146" customWidth="1"/>
    <col min="17" max="17" width="16.28515625" style="158" customWidth="1"/>
    <col min="18" max="18" width="15.5703125" style="158" customWidth="1"/>
    <col min="19" max="19" width="0.5703125" style="100" customWidth="1"/>
    <col min="20" max="21" width="9.140625" style="101" customWidth="1"/>
    <col min="22" max="22" width="9.85546875" customWidth="1"/>
    <col min="23" max="23" width="9.140625" style="117"/>
    <col min="24" max="24" width="11.28515625" customWidth="1"/>
    <col min="26" max="26" width="9.7109375" hidden="1" customWidth="1"/>
    <col min="27" max="27" width="0" hidden="1" customWidth="1"/>
    <col min="29" max="30" width="0" hidden="1" customWidth="1"/>
  </cols>
  <sheetData>
    <row r="1" spans="1:30" x14ac:dyDescent="0.25">
      <c r="A1" s="1" t="s">
        <v>0</v>
      </c>
      <c r="B1" s="1"/>
      <c r="C1" s="7"/>
      <c r="E1" s="1"/>
      <c r="F1" s="1"/>
      <c r="G1" s="1"/>
      <c r="H1" s="84"/>
      <c r="I1" s="84"/>
      <c r="J1" s="84"/>
      <c r="K1" s="125"/>
      <c r="L1" s="126"/>
      <c r="M1" s="125"/>
      <c r="N1" s="125"/>
      <c r="O1" s="51"/>
      <c r="P1" s="141"/>
      <c r="Q1" s="148"/>
      <c r="R1" s="148"/>
      <c r="S1" s="99"/>
      <c r="T1" s="116"/>
      <c r="U1" s="116" t="s">
        <v>153</v>
      </c>
      <c r="V1" s="116" t="s">
        <v>154</v>
      </c>
      <c r="W1" s="116" t="s">
        <v>155</v>
      </c>
    </row>
    <row r="2" spans="1:30" x14ac:dyDescent="0.25">
      <c r="A2" s="5" t="s">
        <v>1</v>
      </c>
      <c r="B2" s="5"/>
      <c r="C2" s="6"/>
      <c r="D2" s="5"/>
      <c r="E2" s="5"/>
      <c r="F2" s="5"/>
      <c r="G2" s="5"/>
      <c r="H2" s="85"/>
      <c r="I2" s="85"/>
      <c r="J2" s="85"/>
      <c r="K2" s="127"/>
      <c r="L2" s="128"/>
      <c r="M2" s="128"/>
      <c r="N2" s="128"/>
      <c r="O2" s="30"/>
      <c r="P2" s="142"/>
      <c r="Q2" s="149"/>
      <c r="R2" s="150"/>
      <c r="S2" s="92"/>
      <c r="T2" s="185" t="s">
        <v>156</v>
      </c>
      <c r="U2" s="116">
        <v>244</v>
      </c>
      <c r="V2" s="116"/>
      <c r="W2" s="116"/>
    </row>
    <row r="3" spans="1:30" x14ac:dyDescent="0.25">
      <c r="A3" s="5" t="s">
        <v>2</v>
      </c>
      <c r="B3" s="5"/>
      <c r="C3" s="6"/>
      <c r="D3" s="5"/>
      <c r="E3" s="5"/>
      <c r="F3" s="5"/>
      <c r="G3" s="5"/>
      <c r="H3" s="85"/>
      <c r="I3" s="85"/>
      <c r="J3" s="85"/>
      <c r="K3" s="127"/>
      <c r="L3" s="128"/>
      <c r="M3" s="128"/>
      <c r="N3" s="128"/>
      <c r="O3" s="30"/>
      <c r="P3" s="142"/>
      <c r="Q3" s="149"/>
      <c r="R3" s="151"/>
      <c r="S3" s="93"/>
      <c r="T3" s="116"/>
      <c r="U3" s="116"/>
      <c r="V3" s="116"/>
      <c r="W3" s="116"/>
    </row>
    <row r="4" spans="1:30" x14ac:dyDescent="0.25">
      <c r="A4" s="2" t="s">
        <v>3</v>
      </c>
      <c r="B4" s="2"/>
      <c r="C4" s="4"/>
      <c r="D4" s="2"/>
      <c r="E4" s="2"/>
      <c r="F4" s="2"/>
      <c r="G4" s="2"/>
      <c r="H4" s="86"/>
      <c r="I4" s="86"/>
      <c r="J4" s="86"/>
      <c r="K4" s="129"/>
      <c r="L4" s="130"/>
      <c r="M4" s="130"/>
      <c r="N4" s="130"/>
      <c r="O4" s="31"/>
      <c r="P4" s="142"/>
      <c r="Q4" s="152"/>
      <c r="R4" s="150"/>
      <c r="S4" s="92"/>
    </row>
    <row r="5" spans="1:30" x14ac:dyDescent="0.25">
      <c r="A5" s="2" t="s">
        <v>4</v>
      </c>
      <c r="B5" s="5"/>
      <c r="C5" s="6"/>
      <c r="D5" s="5"/>
      <c r="E5" s="5"/>
      <c r="F5" s="5"/>
      <c r="G5" s="5"/>
      <c r="H5" s="85"/>
      <c r="I5" s="85"/>
      <c r="J5" s="85"/>
      <c r="K5" s="127"/>
      <c r="L5" s="128"/>
      <c r="M5" s="128"/>
      <c r="N5" s="128"/>
      <c r="O5" s="32"/>
      <c r="P5" s="143"/>
      <c r="Q5" s="153"/>
      <c r="R5" s="151"/>
      <c r="S5" s="93"/>
    </row>
    <row r="6" spans="1:30" x14ac:dyDescent="0.25">
      <c r="A6" s="2"/>
      <c r="B6" s="5"/>
      <c r="C6" s="6"/>
      <c r="D6" s="5"/>
      <c r="E6" s="5"/>
      <c r="F6" s="5"/>
      <c r="G6" s="5"/>
      <c r="H6" s="85"/>
      <c r="I6" s="85"/>
      <c r="J6" s="85"/>
      <c r="K6" s="127"/>
      <c r="L6" s="128"/>
      <c r="M6" s="128"/>
      <c r="N6" s="128"/>
      <c r="O6" s="32"/>
      <c r="P6" s="143"/>
      <c r="Q6" s="153"/>
      <c r="R6" s="151"/>
      <c r="S6" s="93"/>
    </row>
    <row r="7" spans="1:30" x14ac:dyDescent="0.25">
      <c r="A7" s="2"/>
      <c r="B7" s="5"/>
      <c r="C7" s="6"/>
      <c r="D7" s="5"/>
      <c r="E7" s="5"/>
      <c r="F7" s="5"/>
      <c r="G7" s="5"/>
      <c r="H7" s="85"/>
      <c r="I7" s="85"/>
      <c r="J7" s="85"/>
      <c r="K7" s="127"/>
      <c r="L7" s="128"/>
      <c r="M7" s="128"/>
      <c r="N7" s="128"/>
      <c r="O7" s="32"/>
      <c r="P7" s="143"/>
      <c r="Q7" s="153"/>
      <c r="R7" s="151"/>
      <c r="S7" s="93"/>
    </row>
    <row r="8" spans="1:30" x14ac:dyDescent="0.25">
      <c r="A8" s="10"/>
      <c r="B8" s="11"/>
      <c r="C8" s="102"/>
      <c r="D8" s="5"/>
      <c r="E8" s="9"/>
      <c r="F8" s="9"/>
      <c r="G8" s="9"/>
      <c r="H8" s="87"/>
      <c r="I8" s="87"/>
      <c r="J8" s="87"/>
      <c r="K8" s="41"/>
      <c r="L8" s="42"/>
      <c r="M8" s="128"/>
      <c r="N8" s="128"/>
      <c r="O8" s="32"/>
      <c r="P8" s="143"/>
      <c r="Q8" s="153"/>
      <c r="R8" s="151"/>
      <c r="S8" s="93"/>
    </row>
    <row r="9" spans="1:30" x14ac:dyDescent="0.25">
      <c r="A9" s="12"/>
      <c r="B9" s="13"/>
      <c r="C9" s="102"/>
      <c r="D9" s="112"/>
      <c r="E9" s="14"/>
      <c r="F9" s="14"/>
      <c r="G9" s="14"/>
      <c r="H9" s="14"/>
      <c r="I9" s="184">
        <v>975.74174657534252</v>
      </c>
      <c r="J9" s="184">
        <v>24.806312824956674</v>
      </c>
      <c r="K9" s="43"/>
      <c r="L9" s="42"/>
      <c r="M9" s="44"/>
      <c r="N9" s="44"/>
      <c r="O9" s="15"/>
      <c r="P9" s="144"/>
      <c r="Q9" s="154"/>
      <c r="R9" s="154"/>
      <c r="S9" s="94"/>
    </row>
    <row r="10" spans="1:30" ht="42.75" customHeight="1" x14ac:dyDescent="0.25">
      <c r="A10" s="16" t="s">
        <v>5</v>
      </c>
      <c r="B10" s="17" t="s">
        <v>6</v>
      </c>
      <c r="C10" s="18" t="s">
        <v>7</v>
      </c>
      <c r="D10" s="17" t="s">
        <v>8</v>
      </c>
      <c r="E10" s="17" t="s">
        <v>9</v>
      </c>
      <c r="F10" s="19" t="s">
        <v>10</v>
      </c>
      <c r="G10" s="19" t="s">
        <v>157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16</v>
      </c>
      <c r="O10" s="16" t="s">
        <v>17</v>
      </c>
      <c r="P10" s="145" t="s">
        <v>18</v>
      </c>
      <c r="Q10" s="155" t="s">
        <v>19</v>
      </c>
      <c r="R10" s="156" t="s">
        <v>20</v>
      </c>
      <c r="S10" s="97"/>
      <c r="T10" s="98" t="s">
        <v>158</v>
      </c>
      <c r="U10" s="114" t="s">
        <v>159</v>
      </c>
      <c r="V10" s="115" t="s">
        <v>154</v>
      </c>
      <c r="W10" s="115" t="s">
        <v>155</v>
      </c>
      <c r="X10" s="115"/>
    </row>
    <row r="11" spans="1:30" ht="27.75" customHeight="1" x14ac:dyDescent="0.25">
      <c r="A11" s="3">
        <v>1</v>
      </c>
      <c r="B11" s="20" t="s">
        <v>21</v>
      </c>
      <c r="C11" s="75" t="s">
        <v>22</v>
      </c>
      <c r="D11" s="21" t="s">
        <v>23</v>
      </c>
      <c r="E11" s="21" t="s">
        <v>24</v>
      </c>
      <c r="F11" s="21" t="s">
        <v>25</v>
      </c>
      <c r="G11" s="182" t="s">
        <v>160</v>
      </c>
      <c r="H11" s="20" t="s">
        <v>26</v>
      </c>
      <c r="I11" s="20">
        <v>5</v>
      </c>
      <c r="J11" s="20">
        <v>0</v>
      </c>
      <c r="K11" s="45">
        <v>4878.7087328767129</v>
      </c>
      <c r="L11" s="46">
        <v>0</v>
      </c>
      <c r="M11" s="46">
        <v>4878.7087328767129</v>
      </c>
      <c r="N11" s="46">
        <v>4878.71</v>
      </c>
      <c r="O11" s="33" t="s">
        <v>27</v>
      </c>
      <c r="P11" s="45">
        <v>195.15</v>
      </c>
      <c r="Q11" s="45">
        <v>2</v>
      </c>
      <c r="R11" s="162">
        <v>4681.5600000000004</v>
      </c>
      <c r="S11" s="92"/>
      <c r="T11" s="180" t="s">
        <v>161</v>
      </c>
      <c r="U11" s="181" t="s">
        <v>162</v>
      </c>
      <c r="V11" s="115">
        <v>4582</v>
      </c>
      <c r="W11" s="115">
        <v>6191</v>
      </c>
      <c r="X11" s="115"/>
      <c r="Z11" s="118" t="s">
        <v>28</v>
      </c>
      <c r="AA11" s="118" t="s">
        <v>29</v>
      </c>
    </row>
    <row r="12" spans="1:30" ht="27.75" customHeight="1" x14ac:dyDescent="0.25">
      <c r="A12" s="3">
        <v>2</v>
      </c>
      <c r="B12" s="20" t="s">
        <v>30</v>
      </c>
      <c r="C12" s="75" t="s">
        <v>31</v>
      </c>
      <c r="D12" s="21" t="s">
        <v>32</v>
      </c>
      <c r="E12" s="21" t="s">
        <v>33</v>
      </c>
      <c r="F12" s="21" t="s">
        <v>34</v>
      </c>
      <c r="G12" s="21" t="s">
        <v>31</v>
      </c>
      <c r="H12" s="20" t="s">
        <v>163</v>
      </c>
      <c r="I12" s="20">
        <v>10</v>
      </c>
      <c r="J12" s="20">
        <v>0</v>
      </c>
      <c r="K12" s="45">
        <v>9757.4174657534259</v>
      </c>
      <c r="L12" s="46">
        <v>0</v>
      </c>
      <c r="M12" s="46">
        <v>9757.4174657534259</v>
      </c>
      <c r="N12" s="46">
        <v>9757.42</v>
      </c>
      <c r="O12" s="33" t="s">
        <v>27</v>
      </c>
      <c r="P12" s="45">
        <v>390.3</v>
      </c>
      <c r="Q12" s="45">
        <v>2</v>
      </c>
      <c r="R12" s="162">
        <v>9365.1200000000008</v>
      </c>
      <c r="S12" s="92"/>
      <c r="T12" s="98" t="s">
        <v>161</v>
      </c>
      <c r="U12" s="114" t="s">
        <v>161</v>
      </c>
      <c r="V12" s="115">
        <v>4583</v>
      </c>
      <c r="W12" s="115">
        <v>6192</v>
      </c>
      <c r="X12" s="115"/>
      <c r="Z12" s="118" t="s">
        <v>36</v>
      </c>
      <c r="AA12" s="186" t="s">
        <v>164</v>
      </c>
    </row>
    <row r="13" spans="1:30" ht="27.75" customHeight="1" x14ac:dyDescent="0.25">
      <c r="A13" s="3">
        <v>3</v>
      </c>
      <c r="B13" s="20" t="s">
        <v>38</v>
      </c>
      <c r="C13" s="75" t="s">
        <v>39</v>
      </c>
      <c r="D13" s="21" t="s">
        <v>40</v>
      </c>
      <c r="E13" s="21" t="s">
        <v>41</v>
      </c>
      <c r="F13" s="21" t="s">
        <v>42</v>
      </c>
      <c r="G13" s="21" t="s">
        <v>39</v>
      </c>
      <c r="H13" s="20" t="s">
        <v>69</v>
      </c>
      <c r="I13" s="20">
        <v>7</v>
      </c>
      <c r="J13" s="20">
        <v>18</v>
      </c>
      <c r="K13" s="45">
        <v>6830.1922260273977</v>
      </c>
      <c r="L13" s="46">
        <v>446.51363084922014</v>
      </c>
      <c r="M13" s="46">
        <v>7276.7058568766179</v>
      </c>
      <c r="N13" s="46">
        <v>7276.71</v>
      </c>
      <c r="O13" s="33" t="s">
        <v>27</v>
      </c>
      <c r="P13" s="45">
        <v>291.07</v>
      </c>
      <c r="Q13" s="45">
        <v>2</v>
      </c>
      <c r="R13" s="162">
        <v>6983.64</v>
      </c>
      <c r="S13" s="92"/>
      <c r="T13" s="98" t="s">
        <v>161</v>
      </c>
      <c r="U13" s="114" t="s">
        <v>161</v>
      </c>
      <c r="V13" s="115">
        <v>4584</v>
      </c>
      <c r="W13" s="115">
        <v>6193</v>
      </c>
      <c r="X13" s="115"/>
      <c r="Z13" s="119" t="s">
        <v>51</v>
      </c>
      <c r="AA13" s="119">
        <v>172</v>
      </c>
    </row>
    <row r="14" spans="1:30" ht="27.75" customHeight="1" x14ac:dyDescent="0.25">
      <c r="A14" s="3">
        <v>5</v>
      </c>
      <c r="B14" s="20" t="s">
        <v>52</v>
      </c>
      <c r="C14" s="75" t="s">
        <v>53</v>
      </c>
      <c r="D14" s="21" t="s">
        <v>54</v>
      </c>
      <c r="E14" s="21" t="s">
        <v>55</v>
      </c>
      <c r="F14" s="21" t="s">
        <v>169</v>
      </c>
      <c r="G14" s="21" t="s">
        <v>53</v>
      </c>
      <c r="H14" s="20" t="s">
        <v>57</v>
      </c>
      <c r="I14" s="20">
        <v>11</v>
      </c>
      <c r="J14" s="20">
        <v>36</v>
      </c>
      <c r="K14" s="45">
        <v>10733.159212328768</v>
      </c>
      <c r="L14" s="46">
        <v>893.02726169844027</v>
      </c>
      <c r="M14" s="124">
        <v>11626.176474027208</v>
      </c>
      <c r="N14" s="124">
        <v>11626.18</v>
      </c>
      <c r="O14" s="33" t="s">
        <v>27</v>
      </c>
      <c r="P14" s="45">
        <v>465.05</v>
      </c>
      <c r="Q14" s="45">
        <v>2</v>
      </c>
      <c r="R14" s="162">
        <v>11159.130000000001</v>
      </c>
      <c r="S14" s="92"/>
      <c r="T14" s="98" t="s">
        <v>161</v>
      </c>
      <c r="U14" s="114" t="s">
        <v>161</v>
      </c>
      <c r="V14" s="115">
        <v>4585</v>
      </c>
      <c r="W14" s="115">
        <v>6194</v>
      </c>
      <c r="X14" s="115"/>
      <c r="Z14" t="s">
        <v>182</v>
      </c>
      <c r="AC14">
        <v>4459</v>
      </c>
      <c r="AD14" t="s">
        <v>183</v>
      </c>
    </row>
    <row r="15" spans="1:30" ht="27.75" customHeight="1" x14ac:dyDescent="0.25">
      <c r="A15" s="3">
        <v>6</v>
      </c>
      <c r="B15" s="20" t="s">
        <v>59</v>
      </c>
      <c r="C15" s="75" t="s">
        <v>60</v>
      </c>
      <c r="D15" s="21" t="s">
        <v>61</v>
      </c>
      <c r="E15" s="21" t="s">
        <v>62</v>
      </c>
      <c r="F15" s="21" t="s">
        <v>63</v>
      </c>
      <c r="G15" s="21" t="s">
        <v>60</v>
      </c>
      <c r="H15" s="20" t="s">
        <v>170</v>
      </c>
      <c r="I15" s="20">
        <v>9</v>
      </c>
      <c r="J15" s="20">
        <v>0</v>
      </c>
      <c r="K15" s="45">
        <v>8781.6757191780835</v>
      </c>
      <c r="L15" s="46">
        <v>0</v>
      </c>
      <c r="M15" s="46">
        <v>8781.6757191780835</v>
      </c>
      <c r="N15" s="46">
        <v>8781.68</v>
      </c>
      <c r="O15" s="91" t="s">
        <v>65</v>
      </c>
      <c r="P15" s="45">
        <v>0</v>
      </c>
      <c r="Q15" s="45">
        <v>0</v>
      </c>
      <c r="R15" s="162">
        <v>8781.68</v>
      </c>
      <c r="S15" s="92"/>
      <c r="T15" s="98" t="s">
        <v>161</v>
      </c>
      <c r="U15" s="114" t="s">
        <v>161</v>
      </c>
      <c r="V15" s="115">
        <v>4586</v>
      </c>
      <c r="W15" s="115">
        <v>6195</v>
      </c>
      <c r="X15" s="115"/>
    </row>
    <row r="16" spans="1:30" ht="27.75" customHeight="1" x14ac:dyDescent="0.25">
      <c r="A16" s="3">
        <v>7</v>
      </c>
      <c r="B16" s="20" t="s">
        <v>66</v>
      </c>
      <c r="C16" s="75" t="s">
        <v>39</v>
      </c>
      <c r="D16" s="21" t="s">
        <v>67</v>
      </c>
      <c r="E16" s="21" t="s">
        <v>62</v>
      </c>
      <c r="F16" s="21" t="s">
        <v>68</v>
      </c>
      <c r="G16" s="21" t="s">
        <v>39</v>
      </c>
      <c r="H16" s="20" t="s">
        <v>171</v>
      </c>
      <c r="I16" s="20">
        <v>6</v>
      </c>
      <c r="J16" s="20">
        <v>27</v>
      </c>
      <c r="K16" s="45">
        <v>5854.4504794520553</v>
      </c>
      <c r="L16" s="46">
        <v>669.7704462738302</v>
      </c>
      <c r="M16" s="46">
        <v>6524.2209257258855</v>
      </c>
      <c r="N16" s="46">
        <v>6524.22</v>
      </c>
      <c r="O16" s="33" t="s">
        <v>27</v>
      </c>
      <c r="P16" s="45">
        <v>260.97000000000003</v>
      </c>
      <c r="Q16" s="45">
        <v>2</v>
      </c>
      <c r="R16" s="162">
        <v>6261.25</v>
      </c>
      <c r="S16" s="92"/>
      <c r="T16" s="98" t="s">
        <v>161</v>
      </c>
      <c r="U16" s="114" t="s">
        <v>161</v>
      </c>
      <c r="V16" s="188">
        <v>4587</v>
      </c>
      <c r="W16" s="115">
        <v>6196</v>
      </c>
      <c r="X16" s="115"/>
    </row>
    <row r="17" spans="1:24" ht="27.75" customHeight="1" x14ac:dyDescent="0.25">
      <c r="A17" s="3">
        <v>8</v>
      </c>
      <c r="B17" s="20" t="s">
        <v>70</v>
      </c>
      <c r="C17" s="75" t="s">
        <v>71</v>
      </c>
      <c r="D17" s="21" t="s">
        <v>72</v>
      </c>
      <c r="E17" s="21" t="s">
        <v>73</v>
      </c>
      <c r="F17" s="21" t="s">
        <v>74</v>
      </c>
      <c r="G17" s="182" t="s">
        <v>172</v>
      </c>
      <c r="H17" s="20" t="s">
        <v>173</v>
      </c>
      <c r="I17" s="20">
        <v>11</v>
      </c>
      <c r="J17" s="20">
        <v>44</v>
      </c>
      <c r="K17" s="45">
        <v>10733.159212328768</v>
      </c>
      <c r="L17" s="46">
        <v>1091.4777642980937</v>
      </c>
      <c r="M17" s="46">
        <v>11824.636976626862</v>
      </c>
      <c r="N17" s="46">
        <v>11824.64</v>
      </c>
      <c r="O17" s="33" t="s">
        <v>27</v>
      </c>
      <c r="P17" s="45">
        <v>472.99</v>
      </c>
      <c r="Q17" s="45">
        <v>2</v>
      </c>
      <c r="R17" s="162">
        <v>11349.65</v>
      </c>
      <c r="S17" s="92"/>
      <c r="T17" s="98" t="s">
        <v>161</v>
      </c>
      <c r="U17" s="114" t="s">
        <v>161</v>
      </c>
      <c r="V17" s="187">
        <v>4588</v>
      </c>
      <c r="W17" s="115">
        <v>6197</v>
      </c>
      <c r="X17" s="115"/>
    </row>
    <row r="18" spans="1:24" ht="27.75" customHeight="1" x14ac:dyDescent="0.25">
      <c r="A18" s="3">
        <v>9</v>
      </c>
      <c r="B18" s="20" t="s">
        <v>76</v>
      </c>
      <c r="C18" s="75" t="s">
        <v>77</v>
      </c>
      <c r="D18" s="21" t="s">
        <v>78</v>
      </c>
      <c r="E18" s="21" t="s">
        <v>79</v>
      </c>
      <c r="F18" s="21" t="s">
        <v>174</v>
      </c>
      <c r="G18" s="182" t="s">
        <v>175</v>
      </c>
      <c r="H18" s="20" t="s">
        <v>81</v>
      </c>
      <c r="I18" s="20">
        <v>5</v>
      </c>
      <c r="J18" s="20">
        <v>0</v>
      </c>
      <c r="K18" s="45">
        <v>4878.7087328767129</v>
      </c>
      <c r="L18" s="46">
        <v>0</v>
      </c>
      <c r="M18" s="46">
        <v>4878.7087328767129</v>
      </c>
      <c r="N18" s="46">
        <v>4878.71</v>
      </c>
      <c r="O18" s="33" t="s">
        <v>27</v>
      </c>
      <c r="P18" s="45">
        <v>195.15</v>
      </c>
      <c r="Q18" s="45">
        <v>2</v>
      </c>
      <c r="R18" s="162">
        <v>4681.5600000000004</v>
      </c>
      <c r="S18" s="92"/>
      <c r="T18" s="98" t="s">
        <v>161</v>
      </c>
      <c r="U18" s="181" t="s">
        <v>162</v>
      </c>
      <c r="V18" s="115">
        <v>4589</v>
      </c>
      <c r="W18" s="115">
        <v>6198</v>
      </c>
      <c r="X18" s="115"/>
    </row>
    <row r="19" spans="1:24" ht="27.75" customHeight="1" x14ac:dyDescent="0.25">
      <c r="A19" s="3">
        <v>11</v>
      </c>
      <c r="B19" s="20" t="s">
        <v>87</v>
      </c>
      <c r="C19" s="75" t="s">
        <v>88</v>
      </c>
      <c r="D19" s="21" t="s">
        <v>89</v>
      </c>
      <c r="E19" s="21" t="s">
        <v>90</v>
      </c>
      <c r="F19" s="21" t="s">
        <v>91</v>
      </c>
      <c r="G19" s="21" t="s">
        <v>88</v>
      </c>
      <c r="H19" s="20" t="s">
        <v>92</v>
      </c>
      <c r="I19" s="20">
        <v>4</v>
      </c>
      <c r="J19" s="20">
        <v>6</v>
      </c>
      <c r="K19" s="45">
        <v>3902.9669863013701</v>
      </c>
      <c r="L19" s="46">
        <v>148.83787694974004</v>
      </c>
      <c r="M19" s="46">
        <v>4051.80486325111</v>
      </c>
      <c r="N19" s="46">
        <v>4051.8</v>
      </c>
      <c r="O19" s="33" t="s">
        <v>27</v>
      </c>
      <c r="P19" s="45">
        <v>162.07</v>
      </c>
      <c r="Q19" s="45">
        <v>2</v>
      </c>
      <c r="R19" s="162">
        <v>3887.73</v>
      </c>
      <c r="S19" s="92"/>
      <c r="T19" s="98" t="s">
        <v>161</v>
      </c>
      <c r="U19" s="181" t="s">
        <v>162</v>
      </c>
      <c r="V19" s="115">
        <v>4590</v>
      </c>
      <c r="W19" s="115">
        <v>6199</v>
      </c>
      <c r="X19" s="115"/>
    </row>
    <row r="20" spans="1:24" ht="27.75" customHeight="1" thickBot="1" x14ac:dyDescent="0.3">
      <c r="A20" s="3">
        <v>12</v>
      </c>
      <c r="B20" s="20" t="s">
        <v>93</v>
      </c>
      <c r="C20" s="75" t="s">
        <v>94</v>
      </c>
      <c r="D20" s="21" t="s">
        <v>95</v>
      </c>
      <c r="E20" s="21" t="s">
        <v>96</v>
      </c>
      <c r="F20" s="21" t="s">
        <v>97</v>
      </c>
      <c r="G20" s="21" t="s">
        <v>94</v>
      </c>
      <c r="H20" s="20" t="s">
        <v>98</v>
      </c>
      <c r="I20" s="20">
        <v>5</v>
      </c>
      <c r="J20" s="20">
        <v>6</v>
      </c>
      <c r="K20" s="45">
        <v>4878.7087328767129</v>
      </c>
      <c r="L20" s="46">
        <v>148.83787694974004</v>
      </c>
      <c r="M20" s="46">
        <v>5027.5466098264533</v>
      </c>
      <c r="N20" s="46">
        <v>5027.55</v>
      </c>
      <c r="O20" s="33" t="s">
        <v>27</v>
      </c>
      <c r="P20" s="45">
        <v>201.1</v>
      </c>
      <c r="Q20" s="45">
        <v>2</v>
      </c>
      <c r="R20" s="162">
        <v>4824.45</v>
      </c>
      <c r="S20" s="92"/>
      <c r="T20" s="98" t="s">
        <v>161</v>
      </c>
      <c r="U20" s="114" t="s">
        <v>161</v>
      </c>
      <c r="V20" s="115">
        <v>4591</v>
      </c>
      <c r="W20" s="115">
        <v>6200</v>
      </c>
      <c r="X20" s="115"/>
    </row>
    <row r="21" spans="1:24" ht="27.75" customHeight="1" x14ac:dyDescent="0.25">
      <c r="A21" s="22">
        <v>14</v>
      </c>
      <c r="B21" s="23" t="s">
        <v>105</v>
      </c>
      <c r="C21" s="77" t="s">
        <v>106</v>
      </c>
      <c r="D21" s="24" t="s">
        <v>107</v>
      </c>
      <c r="E21" s="24" t="s">
        <v>108</v>
      </c>
      <c r="F21" s="24" t="s">
        <v>109</v>
      </c>
      <c r="G21" s="183" t="s">
        <v>179</v>
      </c>
      <c r="H21" s="23" t="s">
        <v>180</v>
      </c>
      <c r="I21" s="23">
        <v>5</v>
      </c>
      <c r="J21" s="23">
        <v>15</v>
      </c>
      <c r="K21" s="66">
        <v>4878.7087328767129</v>
      </c>
      <c r="L21" s="67">
        <v>372.09469237435013</v>
      </c>
      <c r="M21" s="178">
        <v>5250.8034252510633</v>
      </c>
      <c r="N21" s="178">
        <v>5250.8</v>
      </c>
      <c r="O21" s="68"/>
      <c r="P21" s="164"/>
      <c r="Q21" s="164"/>
      <c r="R21" s="165"/>
      <c r="S21" s="92"/>
      <c r="V21" s="115"/>
      <c r="W21" s="123"/>
      <c r="X21" s="115"/>
    </row>
    <row r="22" spans="1:24" ht="27.75" customHeight="1" x14ac:dyDescent="0.25">
      <c r="A22" s="25">
        <v>15</v>
      </c>
      <c r="B22" s="20" t="s">
        <v>111</v>
      </c>
      <c r="C22" s="75" t="s">
        <v>106</v>
      </c>
      <c r="D22" s="21" t="s">
        <v>107</v>
      </c>
      <c r="E22" s="21" t="s">
        <v>108</v>
      </c>
      <c r="F22" s="21" t="s">
        <v>112</v>
      </c>
      <c r="G22" s="21" t="s">
        <v>179</v>
      </c>
      <c r="H22" s="20" t="s">
        <v>180</v>
      </c>
      <c r="I22" s="20">
        <v>10</v>
      </c>
      <c r="J22" s="20">
        <v>0</v>
      </c>
      <c r="K22" s="45">
        <v>9757.4174657534259</v>
      </c>
      <c r="L22" s="46">
        <v>0</v>
      </c>
      <c r="M22" s="179">
        <v>9757.4174657534259</v>
      </c>
      <c r="N22" s="179">
        <v>9757.42</v>
      </c>
      <c r="O22" s="62"/>
      <c r="P22" s="166"/>
      <c r="Q22" s="166"/>
      <c r="R22" s="167"/>
      <c r="S22" s="92"/>
      <c r="V22" s="115"/>
      <c r="W22" s="123"/>
      <c r="X22" s="115"/>
    </row>
    <row r="23" spans="1:24" ht="27.75" customHeight="1" x14ac:dyDescent="0.25">
      <c r="A23" s="34">
        <v>16</v>
      </c>
      <c r="B23" s="35" t="s">
        <v>113</v>
      </c>
      <c r="C23" s="76" t="s">
        <v>106</v>
      </c>
      <c r="D23" s="29" t="s">
        <v>107</v>
      </c>
      <c r="E23" s="29" t="s">
        <v>108</v>
      </c>
      <c r="F23" s="29" t="s">
        <v>114</v>
      </c>
      <c r="G23" s="29" t="s">
        <v>179</v>
      </c>
      <c r="H23" s="35" t="s">
        <v>180</v>
      </c>
      <c r="I23" s="35">
        <v>7</v>
      </c>
      <c r="J23" s="35">
        <v>16</v>
      </c>
      <c r="K23" s="45">
        <v>6830.1922260273977</v>
      </c>
      <c r="L23" s="46">
        <v>396.90100519930678</v>
      </c>
      <c r="M23" s="179">
        <v>7227.0932312267041</v>
      </c>
      <c r="N23" s="179">
        <v>7227.09</v>
      </c>
      <c r="O23" s="63"/>
      <c r="P23" s="168"/>
      <c r="Q23" s="168"/>
      <c r="R23" s="169"/>
      <c r="S23" s="92"/>
      <c r="V23" s="115"/>
      <c r="W23" s="123"/>
      <c r="X23" s="115"/>
    </row>
    <row r="24" spans="1:24" ht="27.75" customHeight="1" thickBot="1" x14ac:dyDescent="0.3">
      <c r="A24" s="69"/>
      <c r="B24" s="70"/>
      <c r="C24" s="78"/>
      <c r="D24" s="71"/>
      <c r="E24" s="71" t="s">
        <v>115</v>
      </c>
      <c r="F24" s="71" t="s">
        <v>115</v>
      </c>
      <c r="G24" s="71"/>
      <c r="H24" s="88" t="s">
        <v>116</v>
      </c>
      <c r="I24" s="88"/>
      <c r="J24" s="88"/>
      <c r="K24" s="72"/>
      <c r="L24" s="73"/>
      <c r="M24" s="73">
        <v>22235.314122231193</v>
      </c>
      <c r="N24" s="131">
        <v>22235.31</v>
      </c>
      <c r="O24" s="74" t="s">
        <v>27</v>
      </c>
      <c r="P24" s="170">
        <v>889.41</v>
      </c>
      <c r="Q24" s="170">
        <v>2</v>
      </c>
      <c r="R24" s="171">
        <v>21343.9</v>
      </c>
      <c r="S24" s="92"/>
      <c r="T24" s="98" t="s">
        <v>161</v>
      </c>
      <c r="U24" s="114" t="s">
        <v>161</v>
      </c>
      <c r="V24" s="115">
        <v>4592</v>
      </c>
      <c r="W24" s="115">
        <v>6201</v>
      </c>
      <c r="X24" s="115"/>
    </row>
    <row r="25" spans="1:24" ht="27.75" customHeight="1" x14ac:dyDescent="0.25">
      <c r="A25" s="26">
        <v>17</v>
      </c>
      <c r="B25" s="27" t="s">
        <v>117</v>
      </c>
      <c r="C25" s="79" t="s">
        <v>118</v>
      </c>
      <c r="D25" s="36" t="s">
        <v>119</v>
      </c>
      <c r="E25" s="36" t="s">
        <v>108</v>
      </c>
      <c r="F25" s="36" t="s">
        <v>120</v>
      </c>
      <c r="G25" s="36" t="s">
        <v>118</v>
      </c>
      <c r="H25" s="27" t="s">
        <v>121</v>
      </c>
      <c r="I25" s="27">
        <v>11</v>
      </c>
      <c r="J25" s="27">
        <v>68</v>
      </c>
      <c r="K25" s="57">
        <v>10733.159212328768</v>
      </c>
      <c r="L25" s="58">
        <v>1686.8292720970537</v>
      </c>
      <c r="M25" s="58">
        <v>12419.988484425821</v>
      </c>
      <c r="N25" s="58">
        <v>12419.99</v>
      </c>
      <c r="O25" s="59" t="s">
        <v>27</v>
      </c>
      <c r="P25" s="57">
        <v>496.8</v>
      </c>
      <c r="Q25" s="57">
        <v>2</v>
      </c>
      <c r="R25" s="172">
        <v>11921.19</v>
      </c>
      <c r="S25" s="92"/>
      <c r="T25" s="98" t="s">
        <v>161</v>
      </c>
      <c r="U25" s="114" t="s">
        <v>161</v>
      </c>
      <c r="V25" s="115">
        <v>4593</v>
      </c>
      <c r="W25" s="115">
        <v>6202</v>
      </c>
      <c r="X25" s="115"/>
    </row>
    <row r="26" spans="1:24" ht="27.75" customHeight="1" x14ac:dyDescent="0.25">
      <c r="A26" s="26">
        <v>18</v>
      </c>
      <c r="B26" s="28" t="s">
        <v>122</v>
      </c>
      <c r="C26" s="80" t="s">
        <v>123</v>
      </c>
      <c r="D26" s="29" t="s">
        <v>124</v>
      </c>
      <c r="E26" s="28" t="s">
        <v>125</v>
      </c>
      <c r="F26" s="28" t="s">
        <v>126</v>
      </c>
      <c r="G26" s="28" t="s">
        <v>123</v>
      </c>
      <c r="H26" s="20" t="s">
        <v>127</v>
      </c>
      <c r="I26" s="27">
        <v>5</v>
      </c>
      <c r="J26" s="27">
        <v>0</v>
      </c>
      <c r="K26" s="60">
        <v>4878.7087328767129</v>
      </c>
      <c r="L26" s="60">
        <v>0</v>
      </c>
      <c r="M26" s="55">
        <v>4878.7087328767129</v>
      </c>
      <c r="N26" s="60">
        <v>4878.71</v>
      </c>
      <c r="O26" s="61" t="s">
        <v>27</v>
      </c>
      <c r="P26" s="173">
        <v>195.15</v>
      </c>
      <c r="Q26" s="173">
        <v>2</v>
      </c>
      <c r="R26" s="172">
        <v>4681.5600000000004</v>
      </c>
      <c r="S26" s="92"/>
      <c r="T26" s="98" t="s">
        <v>161</v>
      </c>
      <c r="U26" s="181" t="s">
        <v>162</v>
      </c>
      <c r="V26" s="115">
        <v>4594</v>
      </c>
      <c r="W26" s="115">
        <v>6203</v>
      </c>
      <c r="X26" s="115"/>
    </row>
    <row r="27" spans="1:24" ht="27.75" customHeight="1" x14ac:dyDescent="0.25">
      <c r="A27" s="3">
        <v>19</v>
      </c>
      <c r="B27" s="20" t="s">
        <v>128</v>
      </c>
      <c r="C27" s="75" t="s">
        <v>129</v>
      </c>
      <c r="D27" s="21" t="s">
        <v>130</v>
      </c>
      <c r="E27" s="21" t="s">
        <v>131</v>
      </c>
      <c r="F27" s="21" t="s">
        <v>132</v>
      </c>
      <c r="G27" s="182" t="s">
        <v>181</v>
      </c>
      <c r="H27" s="20" t="s">
        <v>133</v>
      </c>
      <c r="I27" s="20">
        <v>5</v>
      </c>
      <c r="J27" s="20">
        <v>26</v>
      </c>
      <c r="K27" s="45">
        <v>4878.7087328767129</v>
      </c>
      <c r="L27" s="46">
        <v>644.96413344887355</v>
      </c>
      <c r="M27" s="46">
        <v>5523.6728663255863</v>
      </c>
      <c r="N27" s="46">
        <v>5523.67</v>
      </c>
      <c r="O27" s="33" t="s">
        <v>27</v>
      </c>
      <c r="P27" s="45">
        <v>220.95</v>
      </c>
      <c r="Q27" s="45">
        <v>2</v>
      </c>
      <c r="R27" s="162">
        <v>5300.72</v>
      </c>
      <c r="S27" s="92"/>
      <c r="T27" s="180" t="s">
        <v>161</v>
      </c>
      <c r="U27" s="114" t="s">
        <v>161</v>
      </c>
      <c r="V27" s="115">
        <v>4595</v>
      </c>
      <c r="W27" s="115">
        <v>6204</v>
      </c>
      <c r="X27" s="115"/>
    </row>
    <row r="28" spans="1:24" x14ac:dyDescent="0.25">
      <c r="A28" s="81"/>
      <c r="B28" s="82"/>
      <c r="C28" s="83"/>
      <c r="D28" s="83"/>
      <c r="E28" s="83"/>
      <c r="F28" s="83"/>
      <c r="G28" s="83"/>
      <c r="H28" s="89" t="s">
        <v>116</v>
      </c>
      <c r="I28" s="89"/>
      <c r="J28" s="89"/>
      <c r="K28" s="64">
        <f>SUM(K11:K27)</f>
        <v>113186.04260273973</v>
      </c>
      <c r="L28" s="64">
        <f t="shared" ref="L28:M28" si="0">SUM(L11:L27)</f>
        <v>6499.2539601386479</v>
      </c>
      <c r="M28" s="64">
        <f t="shared" si="0"/>
        <v>141920.60068510962</v>
      </c>
      <c r="N28" s="64">
        <f>SUM(N11:N27)-N24</f>
        <v>119685.30000000002</v>
      </c>
      <c r="O28" s="65"/>
      <c r="P28" s="174">
        <f>SUM(P11:P27)</f>
        <v>4436.16</v>
      </c>
      <c r="Q28" s="174">
        <f>SUM(Q11:Q27)</f>
        <v>26</v>
      </c>
      <c r="R28" s="174">
        <f>SUM(R11:R27)</f>
        <v>115223.14000000001</v>
      </c>
      <c r="S28" s="92"/>
    </row>
    <row r="29" spans="1:24" ht="18" customHeight="1" x14ac:dyDescent="0.25">
      <c r="A29" s="161"/>
      <c r="B29" s="1"/>
      <c r="C29" s="7"/>
      <c r="E29" s="1"/>
      <c r="F29" s="1"/>
      <c r="G29" s="1"/>
      <c r="H29" s="84"/>
      <c r="I29" s="84"/>
      <c r="J29" s="84"/>
      <c r="K29" s="38"/>
      <c r="L29" s="38"/>
      <c r="M29" s="38"/>
      <c r="N29" s="38"/>
      <c r="O29" s="52"/>
      <c r="P29" s="175"/>
      <c r="Q29" s="176">
        <f>P28+Q28+R28</f>
        <v>119685.30000000002</v>
      </c>
      <c r="R29" s="177"/>
      <c r="S29" s="99"/>
    </row>
    <row r="30" spans="1:24" x14ac:dyDescent="0.25">
      <c r="A30" s="5"/>
      <c r="B30" s="5"/>
      <c r="C30" s="6"/>
      <c r="D30" s="5"/>
      <c r="E30" s="5"/>
      <c r="F30" s="5"/>
      <c r="G30" s="5"/>
      <c r="H30" s="85"/>
      <c r="I30" s="85"/>
      <c r="J30" s="85"/>
      <c r="K30" s="47"/>
      <c r="L30" s="48"/>
      <c r="M30" s="40"/>
      <c r="N30" s="40"/>
      <c r="O30" s="8"/>
      <c r="P30" s="142"/>
      <c r="Q30" s="149"/>
      <c r="R30" s="152"/>
      <c r="S30" s="95"/>
    </row>
    <row r="31" spans="1:24" x14ac:dyDescent="0.25">
      <c r="A31" s="5"/>
      <c r="B31" s="5"/>
      <c r="C31" s="6"/>
      <c r="D31" s="5"/>
      <c r="E31" s="5"/>
      <c r="F31" s="5"/>
      <c r="G31" s="5"/>
      <c r="H31" s="85"/>
      <c r="I31" s="85"/>
      <c r="J31" s="85"/>
      <c r="K31" s="47"/>
      <c r="L31" s="48"/>
      <c r="M31" s="47"/>
      <c r="N31" s="47"/>
      <c r="O31" s="8"/>
      <c r="P31" s="142"/>
      <c r="Q31" s="149"/>
      <c r="R31" s="153"/>
      <c r="S31" s="96"/>
    </row>
    <row r="32" spans="1:24" x14ac:dyDescent="0.25">
      <c r="Q32" s="157"/>
    </row>
    <row r="33" spans="1:23" x14ac:dyDescent="0.25">
      <c r="Q33" s="157"/>
    </row>
    <row r="34" spans="1:23" x14ac:dyDescent="0.25">
      <c r="Q34" s="157"/>
      <c r="R34" s="159"/>
      <c r="S34"/>
      <c r="T34"/>
      <c r="U34"/>
    </row>
    <row r="35" spans="1:23" x14ac:dyDescent="0.25">
      <c r="A35" s="2" t="s">
        <v>184</v>
      </c>
      <c r="B35" s="2"/>
      <c r="C35" s="4"/>
      <c r="D35" s="2"/>
      <c r="E35" s="2"/>
      <c r="F35" s="2"/>
      <c r="G35" s="2"/>
      <c r="H35" s="86"/>
      <c r="I35" s="86"/>
      <c r="J35" s="86"/>
      <c r="K35" s="49"/>
      <c r="L35" s="39"/>
      <c r="M35" s="95"/>
      <c r="N35" s="95"/>
      <c r="O35" s="101"/>
      <c r="P35" s="147"/>
      <c r="Q35" s="157"/>
      <c r="R35" s="159"/>
      <c r="S35"/>
      <c r="T35"/>
      <c r="U35"/>
    </row>
    <row r="36" spans="1:23" x14ac:dyDescent="0.25">
      <c r="A36" s="2"/>
      <c r="B36" s="5"/>
      <c r="C36" s="6"/>
      <c r="D36" s="5"/>
      <c r="E36" s="5"/>
      <c r="F36" s="5"/>
      <c r="G36" s="5"/>
      <c r="H36" s="85"/>
      <c r="I36" s="85"/>
      <c r="J36" s="85"/>
      <c r="K36" s="47"/>
      <c r="L36" s="40"/>
      <c r="M36" s="96"/>
      <c r="N36" s="96"/>
      <c r="O36" s="101"/>
      <c r="P36" s="147"/>
      <c r="Q36" s="157"/>
      <c r="R36"/>
      <c r="S36"/>
      <c r="T36" s="160" t="s">
        <v>147</v>
      </c>
      <c r="U36" s="116">
        <v>4609</v>
      </c>
      <c r="V36" s="116">
        <v>6226</v>
      </c>
      <c r="W36" s="116"/>
    </row>
    <row r="37" spans="1:23" x14ac:dyDescent="0.25">
      <c r="A37" s="10"/>
      <c r="B37" s="11"/>
      <c r="C37" s="102"/>
      <c r="D37" s="5"/>
      <c r="E37" s="9"/>
      <c r="F37" s="9"/>
      <c r="G37" s="9"/>
      <c r="H37" s="87"/>
      <c r="I37" s="87"/>
      <c r="J37" s="87"/>
      <c r="K37" s="41"/>
      <c r="L37" s="40"/>
      <c r="M37" s="96"/>
      <c r="N37" s="96"/>
      <c r="O37" s="101"/>
      <c r="P37" s="147"/>
      <c r="Q37" s="157"/>
      <c r="R37"/>
      <c r="S37"/>
      <c r="T37" s="160" t="s">
        <v>148</v>
      </c>
      <c r="U37" s="116">
        <v>4610</v>
      </c>
      <c r="V37" s="116">
        <v>6227</v>
      </c>
      <c r="W37" s="116"/>
    </row>
    <row r="38" spans="1:23" x14ac:dyDescent="0.25">
      <c r="L38" s="103"/>
      <c r="M38" s="100"/>
      <c r="N38" s="100"/>
      <c r="O38" s="101"/>
      <c r="P38" s="147" t="s">
        <v>149</v>
      </c>
      <c r="Q38" s="157"/>
      <c r="R38" s="159"/>
      <c r="S38"/>
      <c r="T38"/>
      <c r="U38"/>
    </row>
    <row r="39" spans="1:23" x14ac:dyDescent="0.25">
      <c r="L39" s="103"/>
      <c r="M39" s="100"/>
      <c r="N39" s="100"/>
      <c r="O39" s="101"/>
      <c r="P39" s="147" t="s">
        <v>150</v>
      </c>
    </row>
    <row r="40" spans="1:23" x14ac:dyDescent="0.25">
      <c r="L40" s="103"/>
      <c r="M40" s="100"/>
      <c r="N40" s="100"/>
      <c r="O40" s="101"/>
      <c r="P40" s="147" t="s">
        <v>151</v>
      </c>
    </row>
    <row r="41" spans="1:23" x14ac:dyDescent="0.25">
      <c r="L41" s="103"/>
      <c r="M41" s="100"/>
      <c r="N41" s="100"/>
      <c r="O41" s="101"/>
      <c r="P41" s="147" t="s">
        <v>152</v>
      </c>
    </row>
  </sheetData>
  <pageMargins left="0.19685039370078741" right="0.19685039370078741" top="0.74803149606299213" bottom="0.74803149606299213" header="0.31496062992125984" footer="0.31496062992125984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FA5E-36F1-4B37-AB75-6B39D7ED336B}">
  <sheetPr>
    <tabColor rgb="FFFFFF00"/>
    <pageSetUpPr fitToPage="1"/>
  </sheetPr>
  <dimension ref="A1:AD27"/>
  <sheetViews>
    <sheetView showGridLines="0" zoomScale="70" zoomScaleNormal="70" workbookViewId="0">
      <selection activeCell="E23" sqref="E23"/>
    </sheetView>
  </sheetViews>
  <sheetFormatPr defaultRowHeight="15" x14ac:dyDescent="0.25"/>
  <cols>
    <col min="1" max="1" width="3.7109375" customWidth="1"/>
    <col min="2" max="2" width="16" customWidth="1"/>
    <col min="3" max="3" width="18" customWidth="1"/>
    <col min="4" max="4" width="33.5703125" style="1" customWidth="1"/>
    <col min="5" max="5" width="23.140625" customWidth="1"/>
    <col min="6" max="7" width="33.5703125" customWidth="1"/>
    <col min="8" max="8" width="35.28515625" style="90" customWidth="1"/>
    <col min="9" max="9" width="14.42578125" style="90" customWidth="1"/>
    <col min="10" max="10" width="19.85546875" style="90" customWidth="1"/>
    <col min="11" max="12" width="15.28515625" style="50" customWidth="1"/>
    <col min="13" max="13" width="15.28515625" style="50" hidden="1" customWidth="1"/>
    <col min="14" max="14" width="15.28515625" style="50" customWidth="1"/>
    <col min="15" max="15" width="15.28515625" style="53" customWidth="1"/>
    <col min="16" max="16" width="15.28515625" style="146" customWidth="1"/>
    <col min="17" max="17" width="16.28515625" style="158" bestFit="1" customWidth="1"/>
    <col min="18" max="18" width="15.5703125" style="158" customWidth="1"/>
    <col min="19" max="19" width="0.5703125" style="100" customWidth="1"/>
    <col min="20" max="21" width="9.140625" style="101" customWidth="1"/>
    <col min="22" max="22" width="11" customWidth="1"/>
    <col min="23" max="23" width="9.140625" style="117"/>
    <col min="24" max="24" width="11.28515625" customWidth="1"/>
    <col min="26" max="26" width="9.7109375" hidden="1" customWidth="1"/>
    <col min="27" max="30" width="0" hidden="1" customWidth="1"/>
  </cols>
  <sheetData>
    <row r="1" spans="1:30" x14ac:dyDescent="0.25">
      <c r="A1" s="1" t="s">
        <v>0</v>
      </c>
      <c r="B1" s="1"/>
      <c r="C1" s="7"/>
      <c r="E1" s="1"/>
      <c r="F1" s="1"/>
      <c r="G1" s="1"/>
      <c r="H1" s="84"/>
      <c r="I1" s="84"/>
      <c r="J1" s="84"/>
      <c r="K1" s="125"/>
      <c r="L1" s="126"/>
      <c r="M1" s="125"/>
      <c r="N1" s="125"/>
      <c r="O1" s="51"/>
      <c r="P1" s="141"/>
      <c r="Q1" s="148"/>
      <c r="R1" s="148"/>
      <c r="S1" s="99"/>
    </row>
    <row r="2" spans="1:30" x14ac:dyDescent="0.25">
      <c r="A2" s="5" t="s">
        <v>1</v>
      </c>
      <c r="B2" s="5"/>
      <c r="C2" s="6"/>
      <c r="D2" s="5"/>
      <c r="E2" s="5"/>
      <c r="F2" s="5"/>
      <c r="G2" s="5"/>
      <c r="H2" s="85"/>
      <c r="I2" s="85"/>
      <c r="J2" s="85"/>
      <c r="K2" s="127"/>
      <c r="L2" s="128"/>
      <c r="M2" s="128"/>
      <c r="N2" s="128"/>
      <c r="O2" s="30"/>
      <c r="P2" s="142"/>
      <c r="Q2" s="149"/>
      <c r="R2" s="150"/>
      <c r="S2" s="92"/>
      <c r="Z2" s="116"/>
      <c r="AA2" s="116" t="s">
        <v>153</v>
      </c>
      <c r="AB2" s="116" t="s">
        <v>154</v>
      </c>
      <c r="AC2" s="116" t="s">
        <v>155</v>
      </c>
    </row>
    <row r="3" spans="1:30" x14ac:dyDescent="0.25">
      <c r="A3" s="5" t="s">
        <v>2</v>
      </c>
      <c r="B3" s="5"/>
      <c r="C3" s="6"/>
      <c r="D3" s="5"/>
      <c r="E3" s="5"/>
      <c r="F3" s="5"/>
      <c r="G3" s="5"/>
      <c r="H3" s="85"/>
      <c r="I3" s="85"/>
      <c r="J3" s="85"/>
      <c r="K3" s="127"/>
      <c r="L3" s="128"/>
      <c r="M3" s="128"/>
      <c r="N3" s="128"/>
      <c r="O3" s="30"/>
      <c r="P3" s="142"/>
      <c r="Q3" s="149"/>
      <c r="R3" s="151"/>
      <c r="S3" s="93"/>
      <c r="Z3" s="185" t="s">
        <v>156</v>
      </c>
      <c r="AA3" s="116">
        <v>244</v>
      </c>
      <c r="AB3" s="116"/>
      <c r="AC3" s="116"/>
    </row>
    <row r="4" spans="1:30" x14ac:dyDescent="0.25">
      <c r="A4" s="2" t="s">
        <v>3</v>
      </c>
      <c r="B4" s="2"/>
      <c r="C4" s="4"/>
      <c r="D4" s="2"/>
      <c r="E4" s="2"/>
      <c r="F4" s="2"/>
      <c r="G4" s="2"/>
      <c r="H4" s="86"/>
      <c r="I4" s="86"/>
      <c r="J4" s="86"/>
      <c r="K4" s="129"/>
      <c r="L4" s="130"/>
      <c r="M4" s="130"/>
      <c r="N4" s="130"/>
      <c r="O4" s="31"/>
      <c r="P4" s="142"/>
      <c r="Q4" s="152"/>
      <c r="R4" s="150"/>
      <c r="S4" s="92"/>
      <c r="Z4" s="185"/>
      <c r="AA4" s="116"/>
      <c r="AB4" s="116"/>
      <c r="AC4" s="116"/>
    </row>
    <row r="5" spans="1:30" x14ac:dyDescent="0.25">
      <c r="A5" s="2" t="s">
        <v>4</v>
      </c>
      <c r="B5" s="5"/>
      <c r="C5" s="6"/>
      <c r="D5" s="5"/>
      <c r="E5" s="5"/>
      <c r="F5" s="5"/>
      <c r="G5" s="5"/>
      <c r="H5" s="85"/>
      <c r="I5" s="85"/>
      <c r="J5" s="85"/>
      <c r="K5" s="127"/>
      <c r="L5" s="128"/>
      <c r="M5" s="128"/>
      <c r="N5" s="128"/>
      <c r="O5" s="32"/>
      <c r="P5" s="143"/>
      <c r="Q5" s="153"/>
      <c r="R5" s="151"/>
      <c r="S5" s="93"/>
    </row>
    <row r="6" spans="1:30" x14ac:dyDescent="0.25">
      <c r="A6" s="2"/>
      <c r="B6" s="5"/>
      <c r="C6" s="6"/>
      <c r="D6" s="5"/>
      <c r="E6" s="5"/>
      <c r="F6" s="5"/>
      <c r="G6" s="5"/>
      <c r="H6" s="85"/>
      <c r="I6" s="85"/>
      <c r="J6" s="85"/>
      <c r="K6" s="127"/>
      <c r="L6" s="128"/>
      <c r="M6" s="128"/>
      <c r="N6" s="128"/>
      <c r="O6" s="32"/>
      <c r="P6" s="143"/>
      <c r="Q6" s="153"/>
      <c r="R6" s="151"/>
      <c r="S6" s="93"/>
    </row>
    <row r="7" spans="1:30" x14ac:dyDescent="0.25">
      <c r="A7" s="2"/>
      <c r="B7" s="5"/>
      <c r="C7" s="6"/>
      <c r="D7" s="5"/>
      <c r="E7" s="5"/>
      <c r="F7" s="5"/>
      <c r="G7" s="5"/>
      <c r="H7" s="85"/>
      <c r="I7" s="85"/>
      <c r="J7" s="85"/>
      <c r="K7" s="127"/>
      <c r="L7" s="128"/>
      <c r="M7" s="128"/>
      <c r="N7" s="128"/>
      <c r="O7" s="32"/>
      <c r="P7" s="143"/>
      <c r="Q7" s="153"/>
      <c r="R7" s="151"/>
      <c r="S7" s="93"/>
    </row>
    <row r="8" spans="1:30" x14ac:dyDescent="0.25">
      <c r="A8" s="10"/>
      <c r="B8" s="11"/>
      <c r="C8" s="102"/>
      <c r="D8" s="5"/>
      <c r="E8" s="9"/>
      <c r="F8" s="9"/>
      <c r="G8" s="9"/>
      <c r="H8" s="87"/>
      <c r="I8" s="87"/>
      <c r="J8" s="87"/>
      <c r="K8" s="41"/>
      <c r="L8" s="42"/>
      <c r="M8" s="128"/>
      <c r="N8" s="128"/>
      <c r="O8" s="32"/>
      <c r="P8" s="143"/>
      <c r="Q8" s="153"/>
      <c r="R8" s="151"/>
      <c r="S8" s="93"/>
    </row>
    <row r="9" spans="1:30" x14ac:dyDescent="0.25">
      <c r="A9" s="12"/>
      <c r="B9" s="13"/>
      <c r="C9" s="102"/>
      <c r="D9" s="112"/>
      <c r="E9" s="14"/>
      <c r="F9" s="14"/>
      <c r="G9" s="14"/>
      <c r="H9" s="14"/>
      <c r="I9" s="184">
        <v>975.74174657534252</v>
      </c>
      <c r="J9" s="184">
        <v>24.806312824956674</v>
      </c>
      <c r="K9" s="43"/>
      <c r="L9" s="42"/>
      <c r="M9" s="44"/>
      <c r="N9" s="44"/>
      <c r="O9" s="15"/>
      <c r="P9" s="144"/>
      <c r="Q9" s="154"/>
      <c r="R9" s="154"/>
      <c r="S9" s="94"/>
    </row>
    <row r="10" spans="1:30" ht="42.75" customHeight="1" x14ac:dyDescent="0.25">
      <c r="A10" s="16" t="s">
        <v>5</v>
      </c>
      <c r="B10" s="17" t="s">
        <v>6</v>
      </c>
      <c r="C10" s="18" t="s">
        <v>7</v>
      </c>
      <c r="D10" s="17" t="s">
        <v>8</v>
      </c>
      <c r="E10" s="17" t="s">
        <v>9</v>
      </c>
      <c r="F10" s="19" t="s">
        <v>10</v>
      </c>
      <c r="G10" s="19" t="s">
        <v>157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16</v>
      </c>
      <c r="O10" s="16" t="s">
        <v>17</v>
      </c>
      <c r="P10" s="145" t="s">
        <v>18</v>
      </c>
      <c r="Q10" s="155" t="s">
        <v>19</v>
      </c>
      <c r="R10" s="156" t="s">
        <v>20</v>
      </c>
      <c r="S10" s="97"/>
      <c r="T10" s="98" t="s">
        <v>158</v>
      </c>
      <c r="U10" s="114" t="s">
        <v>159</v>
      </c>
      <c r="V10" s="115" t="s">
        <v>187</v>
      </c>
      <c r="W10" s="115" t="s">
        <v>188</v>
      </c>
      <c r="X10" s="115"/>
      <c r="AA10" s="118" t="s">
        <v>28</v>
      </c>
      <c r="AB10" s="118" t="s">
        <v>29</v>
      </c>
    </row>
    <row r="11" spans="1:30" ht="27.75" customHeight="1" x14ac:dyDescent="0.25">
      <c r="A11" s="3">
        <v>4</v>
      </c>
      <c r="B11" s="20" t="s">
        <v>46</v>
      </c>
      <c r="C11" s="75" t="s">
        <v>47</v>
      </c>
      <c r="D11" s="21" t="s">
        <v>48</v>
      </c>
      <c r="E11" s="21" t="s">
        <v>41</v>
      </c>
      <c r="F11" s="21" t="s">
        <v>49</v>
      </c>
      <c r="G11" s="21" t="s">
        <v>47</v>
      </c>
      <c r="H11" s="20" t="s">
        <v>165</v>
      </c>
      <c r="I11" s="20">
        <v>4</v>
      </c>
      <c r="J11" s="20">
        <v>0</v>
      </c>
      <c r="K11" s="45">
        <v>3902.9669863013701</v>
      </c>
      <c r="L11" s="46">
        <v>0</v>
      </c>
      <c r="M11" s="46">
        <v>3902.9669863013701</v>
      </c>
      <c r="N11" s="46">
        <v>3902.97</v>
      </c>
      <c r="O11" s="33" t="s">
        <v>27</v>
      </c>
      <c r="P11" s="45">
        <v>156.12</v>
      </c>
      <c r="Q11" s="45">
        <v>2</v>
      </c>
      <c r="R11" s="162">
        <v>3744.85</v>
      </c>
      <c r="S11" s="92"/>
      <c r="T11" s="180" t="s">
        <v>161</v>
      </c>
      <c r="U11" s="181" t="s">
        <v>162</v>
      </c>
      <c r="V11" s="115">
        <v>4703</v>
      </c>
      <c r="W11" s="189">
        <v>6371</v>
      </c>
      <c r="X11" s="115"/>
      <c r="AA11" s="118" t="s">
        <v>36</v>
      </c>
      <c r="AB11" s="186" t="s">
        <v>164</v>
      </c>
    </row>
    <row r="12" spans="1:30" ht="27.75" customHeight="1" x14ac:dyDescent="0.25">
      <c r="A12" s="3">
        <v>10</v>
      </c>
      <c r="B12" s="20" t="s">
        <v>82</v>
      </c>
      <c r="C12" s="75" t="s">
        <v>176</v>
      </c>
      <c r="D12" s="21" t="s">
        <v>84</v>
      </c>
      <c r="E12" s="21" t="s">
        <v>85</v>
      </c>
      <c r="F12" s="21" t="s">
        <v>86</v>
      </c>
      <c r="G12" s="182" t="s">
        <v>177</v>
      </c>
      <c r="H12" s="20" t="s">
        <v>178</v>
      </c>
      <c r="I12" s="20">
        <v>6</v>
      </c>
      <c r="J12" s="20">
        <v>18</v>
      </c>
      <c r="K12" s="45">
        <v>5854.4504794520553</v>
      </c>
      <c r="L12" s="46">
        <v>446.51363084922014</v>
      </c>
      <c r="M12" s="46">
        <v>6300.9641103012755</v>
      </c>
      <c r="N12" s="46">
        <v>6300.96</v>
      </c>
      <c r="O12" s="33" t="s">
        <v>27</v>
      </c>
      <c r="P12" s="45">
        <v>252.04</v>
      </c>
      <c r="Q12" s="45">
        <v>2</v>
      </c>
      <c r="R12" s="162">
        <v>6046.92</v>
      </c>
      <c r="S12" s="92"/>
      <c r="T12" s="180" t="s">
        <v>161</v>
      </c>
      <c r="U12" s="114" t="s">
        <v>161</v>
      </c>
      <c r="V12" s="115">
        <v>4704</v>
      </c>
      <c r="W12" s="115">
        <v>6372</v>
      </c>
      <c r="X12" s="115"/>
      <c r="AA12" s="119" t="s">
        <v>51</v>
      </c>
      <c r="AB12" s="119">
        <v>172</v>
      </c>
    </row>
    <row r="13" spans="1:30" ht="27.75" customHeight="1" x14ac:dyDescent="0.25">
      <c r="A13" s="37">
        <v>13</v>
      </c>
      <c r="B13" s="35" t="s">
        <v>99</v>
      </c>
      <c r="C13" s="76" t="s">
        <v>100</v>
      </c>
      <c r="D13" s="29" t="s">
        <v>101</v>
      </c>
      <c r="E13" s="29" t="s">
        <v>102</v>
      </c>
      <c r="F13" s="29" t="s">
        <v>103</v>
      </c>
      <c r="G13" s="29" t="s">
        <v>100</v>
      </c>
      <c r="H13" s="35" t="s">
        <v>104</v>
      </c>
      <c r="I13" s="35">
        <v>5</v>
      </c>
      <c r="J13" s="35">
        <v>0</v>
      </c>
      <c r="K13" s="54">
        <v>4878.7087328767129</v>
      </c>
      <c r="L13" s="55">
        <v>0</v>
      </c>
      <c r="M13" s="55">
        <v>4878.7087328767129</v>
      </c>
      <c r="N13" s="55">
        <v>4878.71</v>
      </c>
      <c r="O13" s="56" t="s">
        <v>27</v>
      </c>
      <c r="P13" s="54">
        <v>195.15</v>
      </c>
      <c r="Q13" s="54">
        <v>2</v>
      </c>
      <c r="R13" s="163">
        <v>4681.5600000000004</v>
      </c>
      <c r="S13" s="92"/>
      <c r="T13" s="180" t="s">
        <v>161</v>
      </c>
      <c r="U13" s="181" t="s">
        <v>162</v>
      </c>
      <c r="V13" s="115">
        <v>4705</v>
      </c>
      <c r="W13" s="115">
        <v>6373</v>
      </c>
      <c r="X13" s="115"/>
      <c r="AA13" t="s">
        <v>182</v>
      </c>
      <c r="AD13" t="s">
        <v>189</v>
      </c>
    </row>
    <row r="14" spans="1:30" x14ac:dyDescent="0.25">
      <c r="A14" s="81"/>
      <c r="B14" s="82"/>
      <c r="C14" s="83"/>
      <c r="D14" s="83"/>
      <c r="E14" s="83"/>
      <c r="F14" s="83"/>
      <c r="G14" s="83"/>
      <c r="H14" s="89" t="s">
        <v>116</v>
      </c>
      <c r="I14" s="89"/>
      <c r="J14" s="89"/>
      <c r="K14" s="64">
        <f>SUM(K11:K13)</f>
        <v>14636.12619863014</v>
      </c>
      <c r="L14" s="64">
        <f>SUM(L11:L13)</f>
        <v>446.51363084922014</v>
      </c>
      <c r="M14" s="64">
        <f>SUM(M11:M13)</f>
        <v>15082.639829479358</v>
      </c>
      <c r="N14" s="64">
        <f>SUM(N11:N13)</f>
        <v>15082.64</v>
      </c>
      <c r="O14" s="65"/>
      <c r="P14" s="64">
        <f>SUM(P11:P13)</f>
        <v>603.30999999999995</v>
      </c>
      <c r="Q14" s="64">
        <f>SUM(Q11:Q13)</f>
        <v>6</v>
      </c>
      <c r="R14" s="64">
        <f>SUM(R11:R13)</f>
        <v>14473.330000000002</v>
      </c>
      <c r="S14" s="92"/>
    </row>
    <row r="15" spans="1:30" ht="18" customHeight="1" x14ac:dyDescent="0.25">
      <c r="A15" s="161"/>
      <c r="B15" s="1"/>
      <c r="C15" s="7"/>
      <c r="E15" s="1"/>
      <c r="F15" s="1"/>
      <c r="G15" s="1"/>
      <c r="H15" s="84"/>
      <c r="I15" s="84"/>
      <c r="J15" s="84"/>
      <c r="K15" s="38"/>
      <c r="L15" s="38"/>
      <c r="M15" s="38"/>
      <c r="N15" s="38"/>
      <c r="O15" s="52"/>
      <c r="P15" s="175"/>
      <c r="Q15" s="176">
        <f>P14+Q14+R14</f>
        <v>15082.640000000001</v>
      </c>
      <c r="R15" s="177"/>
      <c r="S15" s="99"/>
    </row>
    <row r="16" spans="1:30" x14ac:dyDescent="0.25">
      <c r="A16" s="5"/>
      <c r="B16" s="5"/>
      <c r="C16" s="6"/>
      <c r="D16" s="5"/>
      <c r="E16" s="5"/>
      <c r="F16" s="5"/>
      <c r="G16" s="5"/>
      <c r="H16" s="85"/>
      <c r="I16" s="85"/>
      <c r="J16" s="85"/>
      <c r="K16" s="47"/>
      <c r="L16" s="48"/>
      <c r="M16" s="40"/>
      <c r="N16" s="40"/>
      <c r="O16" s="8"/>
      <c r="P16" s="142"/>
      <c r="Q16" s="149"/>
      <c r="R16" s="152"/>
      <c r="S16" s="95"/>
    </row>
    <row r="17" spans="1:23" x14ac:dyDescent="0.25">
      <c r="A17" s="5"/>
      <c r="B17" s="5"/>
      <c r="C17" s="6"/>
      <c r="D17" s="5"/>
      <c r="E17" s="5"/>
      <c r="F17" s="5"/>
      <c r="G17" s="5"/>
      <c r="H17" s="85"/>
      <c r="I17" s="85"/>
      <c r="J17" s="85"/>
      <c r="K17" s="47"/>
      <c r="L17" s="48"/>
      <c r="M17" s="47"/>
      <c r="N17" s="47"/>
      <c r="O17" s="8"/>
      <c r="P17" s="142"/>
      <c r="Q17" s="149"/>
      <c r="R17" s="153"/>
      <c r="S17" s="96"/>
    </row>
    <row r="18" spans="1:23" x14ac:dyDescent="0.25">
      <c r="Q18" s="157"/>
    </row>
    <row r="19" spans="1:23" x14ac:dyDescent="0.25">
      <c r="Q19" s="157"/>
    </row>
    <row r="20" spans="1:23" x14ac:dyDescent="0.25">
      <c r="Q20" s="157"/>
      <c r="R20" s="159"/>
      <c r="S20"/>
      <c r="T20"/>
      <c r="U20"/>
    </row>
    <row r="21" spans="1:23" x14ac:dyDescent="0.25">
      <c r="A21" s="2" t="s">
        <v>186</v>
      </c>
      <c r="B21" s="2"/>
      <c r="C21" s="4"/>
      <c r="D21" s="2"/>
      <c r="E21" s="2"/>
      <c r="F21" s="2"/>
      <c r="G21" s="2"/>
      <c r="H21" s="86"/>
      <c r="I21" s="86"/>
      <c r="J21" s="86"/>
      <c r="K21" s="49"/>
      <c r="L21" s="39"/>
      <c r="M21" s="95"/>
      <c r="N21" s="95"/>
      <c r="O21" s="101"/>
      <c r="P21" s="147"/>
      <c r="Q21" s="157"/>
      <c r="R21" s="159"/>
      <c r="S21"/>
      <c r="T21" s="160" t="s">
        <v>147</v>
      </c>
      <c r="U21" s="116">
        <v>4706</v>
      </c>
      <c r="V21" s="116">
        <v>6374</v>
      </c>
      <c r="W21" s="116"/>
    </row>
    <row r="22" spans="1:23" x14ac:dyDescent="0.25">
      <c r="A22" s="2"/>
      <c r="B22" s="5"/>
      <c r="C22" s="6"/>
      <c r="D22" s="5"/>
      <c r="E22" s="5"/>
      <c r="F22" s="5"/>
      <c r="G22" s="5"/>
      <c r="H22" s="85"/>
      <c r="I22" s="85"/>
      <c r="J22" s="85"/>
      <c r="K22" s="47"/>
      <c r="L22" s="40"/>
      <c r="M22" s="96"/>
      <c r="N22" s="96"/>
      <c r="O22" s="101"/>
      <c r="P22" s="147"/>
      <c r="Q22" s="157"/>
      <c r="T22" s="160" t="s">
        <v>148</v>
      </c>
      <c r="U22" s="116">
        <v>4707</v>
      </c>
      <c r="V22" s="116">
        <v>6375</v>
      </c>
      <c r="W22" s="116"/>
    </row>
    <row r="23" spans="1:23" x14ac:dyDescent="0.25">
      <c r="A23" s="10"/>
      <c r="B23" s="11"/>
      <c r="C23" s="102"/>
      <c r="D23" s="5"/>
      <c r="E23" s="9"/>
      <c r="F23" s="9"/>
      <c r="G23" s="9"/>
      <c r="H23" s="87"/>
      <c r="I23" s="87"/>
      <c r="J23" s="87"/>
      <c r="K23" s="41"/>
      <c r="L23" s="40"/>
      <c r="M23" s="96"/>
      <c r="N23" s="96"/>
      <c r="O23" s="101"/>
      <c r="P23" s="147"/>
      <c r="Q23" s="157"/>
    </row>
    <row r="24" spans="1:23" x14ac:dyDescent="0.25">
      <c r="L24" s="103"/>
      <c r="M24" s="100"/>
      <c r="N24" s="100"/>
      <c r="O24" s="101"/>
      <c r="P24" s="147" t="s">
        <v>149</v>
      </c>
      <c r="Q24" s="157"/>
      <c r="R24" s="159"/>
      <c r="S24"/>
      <c r="T24"/>
      <c r="U24"/>
    </row>
    <row r="25" spans="1:23" x14ac:dyDescent="0.25">
      <c r="L25" s="103"/>
      <c r="M25" s="100"/>
      <c r="N25" s="100"/>
      <c r="O25" s="101"/>
      <c r="P25" s="147" t="s">
        <v>150</v>
      </c>
    </row>
    <row r="26" spans="1:23" x14ac:dyDescent="0.25">
      <c r="L26" s="103"/>
      <c r="M26" s="100"/>
      <c r="N26" s="100"/>
      <c r="O26" s="101"/>
      <c r="P26" s="147" t="s">
        <v>151</v>
      </c>
    </row>
    <row r="27" spans="1:23" x14ac:dyDescent="0.25">
      <c r="L27" s="103"/>
      <c r="M27" s="100"/>
      <c r="N27" s="100"/>
      <c r="O27" s="101"/>
      <c r="P27" s="147" t="s">
        <v>152</v>
      </c>
    </row>
  </sheetData>
  <pageMargins left="0.19685039370078741" right="0.19685039370078741" top="0.74803149606299213" bottom="0.74803149606299213" header="0.31496062992125984" footer="0.31496062992125984"/>
  <pageSetup paperSize="8" scale="4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6368-F669-4A93-BBC8-5C0EB8D77E86}">
  <sheetPr>
    <tabColor rgb="FFFFFF00"/>
    <pageSetUpPr fitToPage="1"/>
  </sheetPr>
  <dimension ref="A1:Z11"/>
  <sheetViews>
    <sheetView showGridLines="0" tabSelected="1" zoomScale="70" zoomScaleNormal="70" workbookViewId="0">
      <selection activeCell="D13" sqref="D13"/>
    </sheetView>
  </sheetViews>
  <sheetFormatPr defaultRowHeight="15" x14ac:dyDescent="0.25"/>
  <cols>
    <col min="1" max="1" width="101.7109375" customWidth="1"/>
    <col min="2" max="2" width="14.42578125" bestFit="1" customWidth="1"/>
    <col min="3" max="3" width="12.5703125" customWidth="1"/>
    <col min="4" max="4" width="57.140625" style="1" bestFit="1" customWidth="1"/>
    <col min="5" max="5" width="23.140625" customWidth="1"/>
    <col min="6" max="7" width="33.5703125" customWidth="1"/>
    <col min="8" max="8" width="35.28515625" style="90" customWidth="1"/>
    <col min="9" max="9" width="14.42578125" style="90" customWidth="1"/>
    <col min="10" max="10" width="19.85546875" style="90" customWidth="1"/>
    <col min="11" max="12" width="15.28515625" style="50" customWidth="1"/>
    <col min="13" max="13" width="15.28515625" style="50" hidden="1" customWidth="1"/>
    <col min="14" max="14" width="15.28515625" style="50" customWidth="1"/>
    <col min="15" max="15" width="15.28515625" style="53" customWidth="1"/>
    <col min="16" max="16" width="55.28515625" style="146" bestFit="1" customWidth="1"/>
    <col min="17" max="17" width="16.28515625" style="158" bestFit="1" customWidth="1"/>
    <col min="18" max="18" width="15.5703125" style="158" customWidth="1"/>
    <col min="19" max="19" width="0.5703125" style="100" customWidth="1"/>
    <col min="20" max="21" width="9.140625" style="101" customWidth="1"/>
    <col min="22" max="22" width="6.28515625" bestFit="1" customWidth="1"/>
    <col min="23" max="23" width="5.42578125" style="117" bestFit="1" customWidth="1"/>
    <col min="24" max="24" width="11.28515625" customWidth="1"/>
    <col min="26" max="26" width="9.7109375" bestFit="1" customWidth="1"/>
  </cols>
  <sheetData>
    <row r="1" spans="1:26" ht="25.5" customHeight="1" x14ac:dyDescent="0.25">
      <c r="A1" s="5" t="s">
        <v>190</v>
      </c>
      <c r="B1" s="5"/>
      <c r="C1" s="6"/>
      <c r="D1" s="5"/>
      <c r="E1" s="5"/>
      <c r="F1" s="5"/>
      <c r="G1" s="5"/>
      <c r="H1" s="85"/>
      <c r="I1" s="85"/>
      <c r="J1" s="85"/>
      <c r="K1" s="127"/>
      <c r="L1" s="128"/>
      <c r="M1" s="128"/>
      <c r="N1" s="128"/>
      <c r="O1" s="30"/>
      <c r="P1" s="142"/>
      <c r="Q1" s="149"/>
      <c r="R1" s="150"/>
      <c r="S1" s="92"/>
    </row>
    <row r="2" spans="1:26" ht="25.5" customHeight="1" x14ac:dyDescent="0.25">
      <c r="A2" s="5" t="s">
        <v>191</v>
      </c>
      <c r="B2" s="5"/>
      <c r="C2" s="6"/>
      <c r="D2" s="5"/>
      <c r="E2" s="5"/>
      <c r="F2" s="5"/>
      <c r="G2" s="5"/>
      <c r="H2" s="85"/>
      <c r="I2" s="85"/>
      <c r="J2" s="85"/>
      <c r="K2" s="127"/>
      <c r="L2" s="128"/>
      <c r="M2" s="128"/>
      <c r="N2" s="128"/>
      <c r="O2" s="30"/>
      <c r="P2" s="142"/>
      <c r="Q2" s="149"/>
      <c r="R2" s="151"/>
      <c r="S2" s="93"/>
      <c r="Z2" s="50"/>
    </row>
    <row r="3" spans="1:26" ht="25.5" customHeight="1" x14ac:dyDescent="0.25">
      <c r="A3" s="2"/>
      <c r="B3" s="2"/>
      <c r="C3" s="4"/>
      <c r="D3" s="2"/>
      <c r="E3" s="2"/>
      <c r="F3" s="2"/>
      <c r="G3" s="2"/>
      <c r="H3" s="86"/>
      <c r="I3" s="86"/>
      <c r="J3" s="86"/>
      <c r="K3" s="129"/>
      <c r="L3" s="130"/>
      <c r="M3" s="130"/>
      <c r="N3" s="130"/>
      <c r="O3" s="31"/>
      <c r="P3" s="142"/>
      <c r="Q3" s="152"/>
      <c r="R3" s="150"/>
      <c r="S3" s="92"/>
      <c r="Z3" s="50"/>
    </row>
    <row r="4" spans="1:26" ht="25.5" customHeight="1" x14ac:dyDescent="0.25">
      <c r="A4" s="201" t="s">
        <v>192</v>
      </c>
      <c r="B4" s="202" t="s">
        <v>193</v>
      </c>
      <c r="C4" s="203" t="s">
        <v>194</v>
      </c>
      <c r="D4" s="202" t="s">
        <v>195</v>
      </c>
      <c r="E4" s="5"/>
      <c r="F4" s="5"/>
      <c r="G4" s="5"/>
      <c r="H4" s="85"/>
      <c r="I4" s="85"/>
      <c r="J4" s="85"/>
      <c r="K4" s="127"/>
      <c r="L4" s="128"/>
      <c r="M4" s="128"/>
      <c r="N4" s="128"/>
      <c r="O4" s="32"/>
      <c r="P4" s="143"/>
      <c r="Q4" s="153"/>
      <c r="R4" s="151"/>
      <c r="S4" s="93"/>
    </row>
    <row r="5" spans="1:26" ht="25.5" customHeight="1" x14ac:dyDescent="0.25">
      <c r="A5" s="201" t="s">
        <v>196</v>
      </c>
      <c r="B5" s="75" t="s">
        <v>135</v>
      </c>
      <c r="C5" s="204">
        <v>6449.8</v>
      </c>
      <c r="D5" s="202" t="s">
        <v>197</v>
      </c>
      <c r="E5" s="5"/>
      <c r="F5" s="5"/>
      <c r="G5" s="5"/>
      <c r="H5" s="85"/>
      <c r="I5" s="85"/>
      <c r="J5" s="85"/>
      <c r="K5" s="127"/>
      <c r="L5" s="128"/>
      <c r="M5" s="128"/>
      <c r="N5" s="128"/>
      <c r="O5" s="32"/>
      <c r="P5" s="143"/>
      <c r="Q5" s="153"/>
      <c r="R5" s="151"/>
      <c r="S5" s="93"/>
    </row>
    <row r="6" spans="1:26" ht="25.5" customHeight="1" x14ac:dyDescent="0.25">
      <c r="A6" s="2"/>
      <c r="B6" s="5"/>
      <c r="C6" s="6"/>
      <c r="E6" s="5"/>
      <c r="F6" s="5"/>
      <c r="G6" s="5"/>
      <c r="H6" s="85"/>
      <c r="I6" s="85"/>
      <c r="J6" s="85"/>
      <c r="K6" s="127"/>
      <c r="L6" s="128"/>
      <c r="M6" s="128"/>
      <c r="N6" s="128"/>
      <c r="O6" s="32"/>
      <c r="P6" s="143"/>
      <c r="Q6" s="153"/>
      <c r="R6" s="151"/>
      <c r="S6" s="93"/>
    </row>
    <row r="7" spans="1:26" x14ac:dyDescent="0.25">
      <c r="A7" s="10"/>
      <c r="B7" s="11"/>
      <c r="C7" s="102"/>
      <c r="D7" s="5"/>
      <c r="E7" s="9"/>
      <c r="F7" s="9"/>
      <c r="G7" s="9"/>
      <c r="H7" s="87"/>
      <c r="I7" s="87"/>
      <c r="J7" s="87"/>
      <c r="K7" s="41"/>
      <c r="L7" s="42"/>
      <c r="M7" s="128"/>
      <c r="N7" s="128"/>
      <c r="O7" s="32"/>
      <c r="P7" s="143"/>
      <c r="Q7" s="153"/>
      <c r="R7" s="151"/>
      <c r="S7" s="93"/>
    </row>
    <row r="8" spans="1:26" x14ac:dyDescent="0.25">
      <c r="L8" s="103"/>
      <c r="M8" s="100"/>
      <c r="N8" s="100"/>
      <c r="O8" s="101"/>
      <c r="P8" s="147" t="s">
        <v>149</v>
      </c>
      <c r="Q8" s="157"/>
      <c r="R8" s="159"/>
      <c r="S8"/>
      <c r="T8"/>
      <c r="U8"/>
    </row>
    <row r="9" spans="1:26" x14ac:dyDescent="0.25">
      <c r="L9" s="103"/>
      <c r="M9" s="100"/>
      <c r="N9" s="100"/>
      <c r="O9" s="101"/>
      <c r="P9" s="147" t="s">
        <v>150</v>
      </c>
    </row>
    <row r="10" spans="1:26" x14ac:dyDescent="0.25">
      <c r="L10" s="103"/>
      <c r="M10" s="100"/>
      <c r="N10" s="100"/>
      <c r="O10" s="101"/>
      <c r="P10" s="147" t="s">
        <v>151</v>
      </c>
    </row>
    <row r="11" spans="1:26" x14ac:dyDescent="0.25">
      <c r="L11" s="103"/>
      <c r="M11" s="100"/>
      <c r="N11" s="100"/>
      <c r="O11" s="101"/>
      <c r="P11" s="147" t="s">
        <v>152</v>
      </c>
    </row>
  </sheetData>
  <pageMargins left="0.19685039370078741" right="0.19685039370078741" top="0.74803149606299213" bottom="0.74803149606299213" header="0.31496062992125984" footer="0.31496062992125984"/>
  <pageSetup paperSize="8" scale="4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2D203-1F82-4540-B220-068D88208E6C}">
  <dimension ref="B2:F9"/>
  <sheetViews>
    <sheetView workbookViewId="0">
      <selection activeCell="F16" sqref="F16"/>
    </sheetView>
  </sheetViews>
  <sheetFormatPr defaultRowHeight="15" x14ac:dyDescent="0.25"/>
  <sheetData>
    <row r="2" spans="2:6" x14ac:dyDescent="0.25">
      <c r="B2">
        <v>119685.30000000002</v>
      </c>
      <c r="D2">
        <v>4436.16</v>
      </c>
      <c r="E2">
        <v>26</v>
      </c>
      <c r="F2">
        <v>115223.14000000001</v>
      </c>
    </row>
    <row r="3" spans="2:6" x14ac:dyDescent="0.25">
      <c r="E3">
        <v>119685.30000000002</v>
      </c>
    </row>
    <row r="5" spans="2:6" x14ac:dyDescent="0.25">
      <c r="B5">
        <v>21532.44</v>
      </c>
      <c r="D5">
        <v>861.3</v>
      </c>
      <c r="E5">
        <v>8</v>
      </c>
      <c r="F5">
        <v>20663.140000000003</v>
      </c>
    </row>
    <row r="6" spans="2:6" x14ac:dyDescent="0.25">
      <c r="E6">
        <v>21532.440000000002</v>
      </c>
    </row>
    <row r="8" spans="2:6" x14ac:dyDescent="0.25">
      <c r="B8">
        <f>B2+B5</f>
        <v>141217.74000000002</v>
      </c>
      <c r="D8">
        <f>D2+D5</f>
        <v>5297.46</v>
      </c>
      <c r="E8">
        <f>E2+E5</f>
        <v>34</v>
      </c>
      <c r="F8">
        <f>F2+F5</f>
        <v>135886.28000000003</v>
      </c>
    </row>
    <row r="9" spans="2:6" x14ac:dyDescent="0.25">
      <c r="E9">
        <f>E3+E6</f>
        <v>141217.74000000002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RIPARTIZIONE_PRIMARIA_FABB</vt:lpstr>
      <vt:lpstr>RIPARTIZIONE_PRIMARIA_FABB_VALO</vt:lpstr>
      <vt:lpstr>RIPARTIZIONE_PRIMARIA_FABB_1_TR</vt:lpstr>
      <vt:lpstr>RIPARTIZIONE_PRIMARIA_FABB_2_TR</vt:lpstr>
      <vt:lpstr>RIPARTIZIONE_PRIMARIA_FABB_3_TR</vt:lpstr>
      <vt:lpstr>CONTROLLO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Piovesan Anita</cp:lastModifiedBy>
  <cp:revision/>
  <cp:lastPrinted>2023-02-27T11:24:14Z</cp:lastPrinted>
  <dcterms:created xsi:type="dcterms:W3CDTF">2015-09-15T14:00:04Z</dcterms:created>
  <dcterms:modified xsi:type="dcterms:W3CDTF">2024-01-09T12:32:37Z</dcterms:modified>
  <cp:category/>
  <cp:contentStatus/>
</cp:coreProperties>
</file>